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illianbenson/Dropbox/Docs for Gillian Benson/Rankings and Status/2016-17 Season/"/>
    </mc:Choice>
  </mc:AlternateContent>
  <bookViews>
    <workbookView xWindow="840" yWindow="460" windowWidth="24760" windowHeight="14280" tabRatio="500"/>
  </bookViews>
  <sheets>
    <sheet name="Men" sheetId="1" r:id="rId1"/>
    <sheet name="Wome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2" i="1"/>
  <c r="AA8" i="1"/>
  <c r="X8" i="1"/>
  <c r="U8" i="1"/>
  <c r="R8" i="1"/>
  <c r="O8" i="1"/>
  <c r="I8" i="1"/>
  <c r="F8" i="1"/>
  <c r="E8" i="1"/>
  <c r="D8" i="1"/>
  <c r="AA7" i="1"/>
  <c r="X7" i="1"/>
  <c r="U7" i="1"/>
  <c r="R7" i="1"/>
  <c r="O7" i="1"/>
  <c r="I7" i="1"/>
  <c r="F7" i="1"/>
  <c r="E7" i="1"/>
  <c r="D7" i="1"/>
  <c r="AA6" i="1"/>
  <c r="X6" i="1"/>
  <c r="U6" i="1"/>
  <c r="R6" i="1"/>
  <c r="O6" i="1"/>
  <c r="I6" i="1"/>
  <c r="F6" i="1"/>
  <c r="E6" i="1"/>
  <c r="D6" i="1"/>
  <c r="E5" i="1"/>
  <c r="E4" i="1"/>
  <c r="AA5" i="1"/>
  <c r="AA4" i="1"/>
  <c r="AA3" i="1"/>
  <c r="AA2" i="1"/>
  <c r="E8" i="2"/>
  <c r="E7" i="2"/>
  <c r="E6" i="2"/>
  <c r="E5" i="2"/>
  <c r="E4" i="2"/>
  <c r="E3" i="2"/>
  <c r="O2" i="2"/>
  <c r="E2" i="2"/>
  <c r="AA8" i="2"/>
  <c r="AA7" i="2"/>
  <c r="AA6" i="2"/>
  <c r="AA5" i="2"/>
  <c r="AA4" i="2"/>
  <c r="AA3" i="2"/>
  <c r="AA2" i="2"/>
  <c r="X8" i="2"/>
  <c r="X7" i="2"/>
  <c r="X6" i="2"/>
  <c r="X5" i="2"/>
  <c r="X4" i="2"/>
  <c r="X3" i="2"/>
  <c r="X2" i="2"/>
  <c r="R2" i="1"/>
  <c r="O2" i="1"/>
  <c r="L2" i="1"/>
  <c r="F2" i="1"/>
  <c r="I2" i="1"/>
  <c r="U2" i="1"/>
  <c r="X2" i="1"/>
  <c r="X5" i="1"/>
  <c r="X4" i="1"/>
  <c r="X3" i="1"/>
  <c r="U3" i="2"/>
  <c r="R8" i="2"/>
  <c r="O8" i="2"/>
  <c r="F8" i="2"/>
  <c r="I8" i="2"/>
  <c r="U8" i="2"/>
  <c r="R7" i="2"/>
  <c r="O7" i="2"/>
  <c r="F7" i="2"/>
  <c r="I7" i="2"/>
  <c r="U7" i="2"/>
  <c r="R6" i="2"/>
  <c r="O6" i="2"/>
  <c r="F6" i="2"/>
  <c r="I6" i="2"/>
  <c r="U6" i="2"/>
  <c r="R5" i="2"/>
  <c r="O5" i="2"/>
  <c r="L5" i="2"/>
  <c r="F5" i="2"/>
  <c r="I5" i="2"/>
  <c r="U5" i="2"/>
  <c r="R4" i="2"/>
  <c r="O4" i="2"/>
  <c r="L4" i="2"/>
  <c r="F4" i="2"/>
  <c r="I4" i="2"/>
  <c r="U4" i="2"/>
  <c r="R3" i="2"/>
  <c r="O3" i="2"/>
  <c r="L3" i="2"/>
  <c r="I3" i="2"/>
  <c r="R2" i="2"/>
  <c r="L2" i="2"/>
  <c r="F2" i="2"/>
  <c r="U2" i="2"/>
  <c r="R5" i="1"/>
  <c r="O5" i="1"/>
  <c r="L5" i="1"/>
  <c r="F5" i="1"/>
  <c r="I5" i="1"/>
  <c r="U5" i="1"/>
  <c r="R4" i="1"/>
  <c r="O4" i="1"/>
  <c r="L4" i="1"/>
  <c r="F4" i="1"/>
  <c r="I4" i="1"/>
  <c r="U4" i="1"/>
  <c r="R3" i="1"/>
  <c r="O3" i="1"/>
  <c r="L3" i="1"/>
  <c r="F3" i="1"/>
  <c r="I3" i="1"/>
  <c r="U3" i="1"/>
  <c r="D2" i="1"/>
  <c r="D8" i="2"/>
  <c r="D7" i="2"/>
  <c r="D6" i="2"/>
  <c r="D2" i="2"/>
  <c r="D5" i="1"/>
  <c r="D4" i="1"/>
  <c r="D3" i="1"/>
  <c r="D3" i="2"/>
  <c r="D4" i="2"/>
  <c r="D5" i="2"/>
</calcChain>
</file>

<file path=xl/sharedStrings.xml><?xml version="1.0" encoding="utf-8"?>
<sst xmlns="http://schemas.openxmlformats.org/spreadsheetml/2006/main" count="212" uniqueCount="56">
  <si>
    <t>First Name</t>
  </si>
  <si>
    <t>Last Name</t>
  </si>
  <si>
    <t>Kata/Kumite</t>
  </si>
  <si>
    <t>Status</t>
  </si>
  <si>
    <t>Total Points</t>
  </si>
  <si>
    <t>Min. 2 Wins</t>
  </si>
  <si>
    <t>Uchiage</t>
  </si>
  <si>
    <t>Kata</t>
  </si>
  <si>
    <t>Yes</t>
  </si>
  <si>
    <t>Daphné</t>
  </si>
  <si>
    <t>Trahan-Perreault</t>
  </si>
  <si>
    <t>Toshihide</t>
  </si>
  <si>
    <t>Kenneth</t>
  </si>
  <si>
    <t>Lee</t>
  </si>
  <si>
    <t>John</t>
  </si>
  <si>
    <t>Sawal</t>
  </si>
  <si>
    <t>Rita</t>
  </si>
  <si>
    <t>Ngo</t>
  </si>
  <si>
    <t xml:space="preserve">Team:
2016 PKF Senior
Championships </t>
  </si>
  <si>
    <t>Team Kata</t>
  </si>
  <si>
    <t>Sub-total: 2016 WKF</t>
  </si>
  <si>
    <t>2016 Sr WKF Senior 
Championships</t>
  </si>
  <si>
    <t>Sub-Total: 
2016 WKF Team</t>
  </si>
  <si>
    <t>Team:
2016 WKF Senior
Championships</t>
  </si>
  <si>
    <t>2016 WKF Senior
Championships</t>
  </si>
  <si>
    <t>Sub-Total: 
WKF Team 2016</t>
  </si>
  <si>
    <t>no</t>
  </si>
  <si>
    <t>Sub-Total: PKF 2017</t>
  </si>
  <si>
    <t>PKF Senior
Championships 2017</t>
  </si>
  <si>
    <t>Sub-Total: Team PKF 2017</t>
  </si>
  <si>
    <t>Team:
PKF Senior
Championships 2017</t>
  </si>
  <si>
    <t>Sub-Total: 
German Open 2017</t>
  </si>
  <si>
    <t>2017 German Open</t>
  </si>
  <si>
    <t>2018 Paris Open</t>
  </si>
  <si>
    <t>Sub-Total: 
Paris Open 2018</t>
  </si>
  <si>
    <t>Monika</t>
  </si>
  <si>
    <t>Klisara</t>
  </si>
  <si>
    <t>Marissa</t>
  </si>
  <si>
    <t>Meandro</t>
  </si>
  <si>
    <t>Sub-Total: Nationals 2018</t>
  </si>
  <si>
    <t>National Championships 2018</t>
  </si>
  <si>
    <t>2018 Dutch Open</t>
  </si>
  <si>
    <t>Sub-Total: 
Dutch Open 2018</t>
  </si>
  <si>
    <t>Nationals 2018</t>
  </si>
  <si>
    <t>Reyes</t>
  </si>
  <si>
    <t>Carla</t>
  </si>
  <si>
    <t>Halidi</t>
  </si>
  <si>
    <t>Sophiat-Gracias</t>
  </si>
  <si>
    <t>Lemoyne-Elliott</t>
  </si>
  <si>
    <t>Christina</t>
  </si>
  <si>
    <t>Khyber</t>
  </si>
  <si>
    <t>Barnett</t>
  </si>
  <si>
    <t>Swaraj</t>
  </si>
  <si>
    <t>Aravindhan</t>
  </si>
  <si>
    <t>Chandan</t>
  </si>
  <si>
    <t>Teja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</si>
</sst>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b/>
      <sz val="10"/>
      <color rgb="FF2133E4"/>
      <name val="Verdana"/>
      <family val="2"/>
    </font>
    <font>
      <sz val="10"/>
      <color rgb="FF2133E4"/>
      <name val="Verdana"/>
      <family val="2"/>
    </font>
    <font>
      <sz val="12"/>
      <color rgb="FF2133E4"/>
      <name val="Calibri"/>
      <family val="2"/>
      <scheme val="minor"/>
    </font>
    <font>
      <sz val="10"/>
      <color rgb="FF2133E4"/>
      <name val="Calibri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3" borderId="1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 applyProtection="1">
      <alignment horizontal="center" vertical="center" textRotation="90"/>
    </xf>
    <xf numFmtId="0" fontId="1" fillId="2" borderId="3" xfId="0" applyFont="1" applyFill="1" applyBorder="1" applyAlignment="1" applyProtection="1">
      <alignment horizontal="center" vertical="center" textRotation="90"/>
    </xf>
    <xf numFmtId="0" fontId="5" fillId="0" borderId="1" xfId="0" applyFont="1" applyBorder="1" applyAlignment="1" applyProtection="1">
      <alignment horizontal="center" vertical="center" textRotation="90" wrapText="1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15" fontId="0" fillId="0" borderId="0" xfId="0" applyNumberFormat="1"/>
    <xf numFmtId="0" fontId="8" fillId="0" borderId="1" xfId="0" applyFont="1" applyBorder="1" applyAlignment="1" applyProtection="1">
      <alignment horizontal="left"/>
    </xf>
    <xf numFmtId="0" fontId="7" fillId="0" borderId="0" xfId="0" applyFont="1"/>
    <xf numFmtId="0" fontId="8" fillId="0" borderId="6" xfId="0" applyFont="1" applyBorder="1" applyAlignment="1" applyProtection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 applyProtection="1">
      <alignment horizontal="center" vertical="center" textRotation="90" wrapText="1"/>
    </xf>
    <xf numFmtId="0" fontId="10" fillId="0" borderId="1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 wrapText="1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4" borderId="1" xfId="0" applyFont="1" applyFill="1" applyBorder="1" applyProtection="1">
      <protection locked="0"/>
    </xf>
    <xf numFmtId="15" fontId="0" fillId="4" borderId="1" xfId="0" applyNumberFormat="1" applyFill="1" applyBorder="1"/>
    <xf numFmtId="0" fontId="12" fillId="4" borderId="6" xfId="0" applyFont="1" applyFill="1" applyBorder="1"/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left"/>
    </xf>
    <xf numFmtId="0" fontId="0" fillId="4" borderId="1" xfId="0" applyFill="1" applyBorder="1"/>
    <xf numFmtId="0" fontId="14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0" fillId="4" borderId="6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colors>
    <mruColors>
      <color rgb="FF2133E4"/>
      <color rgb="FF273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F1" zoomScale="86" workbookViewId="0">
      <selection activeCell="F11" sqref="F11"/>
    </sheetView>
  </sheetViews>
  <sheetFormatPr baseColWidth="10" defaultRowHeight="16" x14ac:dyDescent="0.2"/>
  <cols>
    <col min="1" max="1" width="14.33203125" customWidth="1"/>
    <col min="2" max="2" width="14.6640625" customWidth="1"/>
    <col min="4" max="4" width="15.1640625" customWidth="1"/>
  </cols>
  <sheetData>
    <row r="1" spans="1:29" ht="83.25" customHeight="1" x14ac:dyDescent="0.2">
      <c r="A1" s="13" t="s">
        <v>0</v>
      </c>
      <c r="B1" s="13" t="s">
        <v>1</v>
      </c>
      <c r="C1" s="13" t="s">
        <v>2</v>
      </c>
      <c r="D1" s="14" t="s">
        <v>3</v>
      </c>
      <c r="E1" s="15" t="s">
        <v>4</v>
      </c>
      <c r="F1" s="3" t="s">
        <v>39</v>
      </c>
      <c r="G1" s="16" t="s">
        <v>43</v>
      </c>
      <c r="H1" s="1" t="s">
        <v>5</v>
      </c>
      <c r="I1" s="3" t="s">
        <v>27</v>
      </c>
      <c r="J1" s="1" t="s">
        <v>28</v>
      </c>
      <c r="K1" s="1" t="s">
        <v>5</v>
      </c>
      <c r="L1" s="3" t="s">
        <v>29</v>
      </c>
      <c r="M1" s="1" t="s">
        <v>30</v>
      </c>
      <c r="N1" s="1" t="s">
        <v>5</v>
      </c>
      <c r="O1" s="4" t="s">
        <v>20</v>
      </c>
      <c r="P1" s="1" t="s">
        <v>24</v>
      </c>
      <c r="Q1" s="1" t="s">
        <v>5</v>
      </c>
      <c r="R1" s="4" t="s">
        <v>25</v>
      </c>
      <c r="S1" s="1" t="s">
        <v>23</v>
      </c>
      <c r="T1" s="1" t="s">
        <v>5</v>
      </c>
      <c r="U1" s="4" t="s">
        <v>31</v>
      </c>
      <c r="V1" s="1" t="s">
        <v>32</v>
      </c>
      <c r="W1" s="1" t="s">
        <v>5</v>
      </c>
      <c r="X1" s="4" t="s">
        <v>34</v>
      </c>
      <c r="Y1" s="1" t="s">
        <v>33</v>
      </c>
      <c r="Z1" s="1" t="s">
        <v>5</v>
      </c>
      <c r="AA1" s="4" t="s">
        <v>42</v>
      </c>
      <c r="AB1" s="1" t="s">
        <v>41</v>
      </c>
      <c r="AC1" s="1" t="s">
        <v>5</v>
      </c>
    </row>
    <row r="2" spans="1:29" x14ac:dyDescent="0.2">
      <c r="A2" s="6" t="s">
        <v>12</v>
      </c>
      <c r="B2" s="6" t="s">
        <v>13</v>
      </c>
      <c r="C2" s="17" t="s">
        <v>7</v>
      </c>
      <c r="D2" s="12" t="str">
        <f>IF(E2&gt;399,"International A",IF(E2&gt;249,"International B",IF(E2&gt;119,"International C",IF(E2&gt;79,"National A","none"))))</f>
        <v>International A</v>
      </c>
      <c r="E2" s="7">
        <f>SUM(R2+O2+L2+F2+I2+U2+X2)</f>
        <v>430</v>
      </c>
      <c r="F2" s="8">
        <f t="shared" ref="F2:F8" si="0">IF(H2="Yes",G2,G2*0.5)</f>
        <v>100</v>
      </c>
      <c r="G2" s="18">
        <v>100</v>
      </c>
      <c r="H2" s="9" t="s">
        <v>8</v>
      </c>
      <c r="I2" s="8">
        <f t="shared" ref="I2:I8" si="1">IF(K2="Yes",J2,J2*0.5)</f>
        <v>250</v>
      </c>
      <c r="J2" s="19">
        <v>250</v>
      </c>
      <c r="K2" s="9" t="s">
        <v>8</v>
      </c>
      <c r="L2" s="8">
        <f t="shared" ref="L2:L5" si="2">IF(N2="Yes",M2,M2*0.5)</f>
        <v>0</v>
      </c>
      <c r="M2" s="18">
        <v>0</v>
      </c>
      <c r="N2" s="9" t="s">
        <v>8</v>
      </c>
      <c r="O2" s="10">
        <f t="shared" ref="O2:O8" si="3">IF(Q2="Yes",P2,P2*0.5)</f>
        <v>0</v>
      </c>
      <c r="P2" s="11">
        <v>0</v>
      </c>
      <c r="Q2" s="9" t="s">
        <v>8</v>
      </c>
      <c r="R2" s="10">
        <f t="shared" ref="R2:R8" si="4">IF(T2="Yes",S2,S2*0.5)</f>
        <v>0</v>
      </c>
      <c r="S2" s="11">
        <v>0</v>
      </c>
      <c r="T2" s="9" t="s">
        <v>8</v>
      </c>
      <c r="U2" s="10">
        <f t="shared" ref="U2:U8" si="5">IF(W2="Yes",V2,V2*0.5)</f>
        <v>30</v>
      </c>
      <c r="V2" s="11">
        <v>30</v>
      </c>
      <c r="W2" s="9" t="s">
        <v>8</v>
      </c>
      <c r="X2" s="10">
        <f t="shared" ref="X2:X8" si="6">IF(Z2="Yes",Y2,Y2*0.5)</f>
        <v>50</v>
      </c>
      <c r="Y2" s="11">
        <v>50</v>
      </c>
      <c r="Z2" s="9" t="s">
        <v>8</v>
      </c>
      <c r="AA2" s="10">
        <f t="shared" ref="AA2:AA8" si="7">IF(AC2="Yes",AB2,AB2*0.5)</f>
        <v>10</v>
      </c>
      <c r="AB2" s="11">
        <v>10</v>
      </c>
      <c r="AC2" s="9" t="s">
        <v>8</v>
      </c>
    </row>
    <row r="3" spans="1:29" x14ac:dyDescent="0.2">
      <c r="A3" s="6" t="s">
        <v>11</v>
      </c>
      <c r="B3" s="6" t="s">
        <v>6</v>
      </c>
      <c r="C3" s="17" t="s">
        <v>7</v>
      </c>
      <c r="D3" s="12" t="str">
        <f t="shared" ref="D3:D6" si="8">IF(E3&gt;399,"International A",IF(E3&gt;249,"International B",IF(E3&gt;119,"International C",IF(E3&gt;79,"National A","none"))))</f>
        <v>International C</v>
      </c>
      <c r="E3" s="7">
        <f>SUM(R3+O3+L3+F3+I3+U3+X3)</f>
        <v>140</v>
      </c>
      <c r="F3" s="8">
        <f t="shared" si="0"/>
        <v>80</v>
      </c>
      <c r="G3" s="18">
        <v>80</v>
      </c>
      <c r="H3" s="9" t="s">
        <v>8</v>
      </c>
      <c r="I3" s="8">
        <f t="shared" si="1"/>
        <v>0</v>
      </c>
      <c r="J3" s="19">
        <v>0</v>
      </c>
      <c r="K3" s="9" t="s">
        <v>8</v>
      </c>
      <c r="L3" s="8">
        <f t="shared" si="2"/>
        <v>0</v>
      </c>
      <c r="M3" s="18">
        <v>0</v>
      </c>
      <c r="N3" s="9" t="s">
        <v>8</v>
      </c>
      <c r="O3" s="10">
        <f t="shared" si="3"/>
        <v>0</v>
      </c>
      <c r="P3" s="11">
        <v>0</v>
      </c>
      <c r="Q3" s="9" t="s">
        <v>8</v>
      </c>
      <c r="R3" s="10">
        <f t="shared" si="4"/>
        <v>0</v>
      </c>
      <c r="S3" s="11">
        <v>0</v>
      </c>
      <c r="T3" s="9" t="s">
        <v>8</v>
      </c>
      <c r="U3" s="10">
        <f t="shared" si="5"/>
        <v>30</v>
      </c>
      <c r="V3" s="11">
        <v>30</v>
      </c>
      <c r="W3" s="9" t="s">
        <v>8</v>
      </c>
      <c r="X3" s="10">
        <f t="shared" si="6"/>
        <v>30</v>
      </c>
      <c r="Y3" s="11">
        <v>30</v>
      </c>
      <c r="Z3" s="9" t="s">
        <v>8</v>
      </c>
      <c r="AA3" s="10">
        <f t="shared" si="7"/>
        <v>10</v>
      </c>
      <c r="AB3" s="11">
        <v>10</v>
      </c>
      <c r="AC3" s="9" t="s">
        <v>8</v>
      </c>
    </row>
    <row r="4" spans="1:29" x14ac:dyDescent="0.2">
      <c r="A4" s="6" t="s">
        <v>14</v>
      </c>
      <c r="B4" s="6" t="s">
        <v>15</v>
      </c>
      <c r="C4" s="17" t="s">
        <v>7</v>
      </c>
      <c r="D4" s="12" t="str">
        <f t="shared" si="8"/>
        <v>none</v>
      </c>
      <c r="E4" s="7">
        <f t="shared" ref="E3:E8" si="9">SUM(R4+O4+L4+F4+I4+U4+X4+AA4)</f>
        <v>50</v>
      </c>
      <c r="F4" s="8">
        <f t="shared" si="0"/>
        <v>50</v>
      </c>
      <c r="G4" s="18">
        <v>50</v>
      </c>
      <c r="H4" s="9" t="s">
        <v>8</v>
      </c>
      <c r="I4" s="8">
        <f t="shared" si="1"/>
        <v>0</v>
      </c>
      <c r="J4" s="19">
        <v>0</v>
      </c>
      <c r="K4" s="9" t="s">
        <v>8</v>
      </c>
      <c r="L4" s="8">
        <f t="shared" si="2"/>
        <v>0</v>
      </c>
      <c r="M4" s="18">
        <v>0</v>
      </c>
      <c r="N4" s="9" t="s">
        <v>8</v>
      </c>
      <c r="O4" s="10">
        <f t="shared" si="3"/>
        <v>0</v>
      </c>
      <c r="P4" s="11">
        <v>0</v>
      </c>
      <c r="Q4" s="9" t="s">
        <v>8</v>
      </c>
      <c r="R4" s="10">
        <f t="shared" si="4"/>
        <v>0</v>
      </c>
      <c r="S4" s="11">
        <v>0</v>
      </c>
      <c r="T4" s="9" t="s">
        <v>8</v>
      </c>
      <c r="U4" s="10">
        <f t="shared" si="5"/>
        <v>0</v>
      </c>
      <c r="V4" s="11">
        <v>0</v>
      </c>
      <c r="W4" s="9" t="s">
        <v>8</v>
      </c>
      <c r="X4" s="10">
        <f t="shared" si="6"/>
        <v>0</v>
      </c>
      <c r="Y4" s="11">
        <v>0</v>
      </c>
      <c r="Z4" s="9" t="s">
        <v>8</v>
      </c>
      <c r="AA4" s="10">
        <f t="shared" si="7"/>
        <v>0</v>
      </c>
      <c r="AB4" s="11">
        <v>0</v>
      </c>
      <c r="AC4" s="9" t="s">
        <v>8</v>
      </c>
    </row>
    <row r="5" spans="1:29" x14ac:dyDescent="0.2">
      <c r="A5" s="6" t="s">
        <v>50</v>
      </c>
      <c r="B5" s="6" t="s">
        <v>51</v>
      </c>
      <c r="C5" s="17" t="s">
        <v>7</v>
      </c>
      <c r="D5" s="12" t="str">
        <f t="shared" si="8"/>
        <v>none</v>
      </c>
      <c r="E5" s="7">
        <f t="shared" si="9"/>
        <v>50</v>
      </c>
      <c r="F5" s="8">
        <f t="shared" si="0"/>
        <v>50</v>
      </c>
      <c r="G5" s="18">
        <v>50</v>
      </c>
      <c r="H5" s="9" t="s">
        <v>8</v>
      </c>
      <c r="I5" s="8">
        <f t="shared" si="1"/>
        <v>0</v>
      </c>
      <c r="J5" s="19">
        <v>0</v>
      </c>
      <c r="K5" s="9" t="s">
        <v>8</v>
      </c>
      <c r="L5" s="8">
        <f t="shared" si="2"/>
        <v>0</v>
      </c>
      <c r="M5" s="18">
        <v>0</v>
      </c>
      <c r="N5" s="9" t="s">
        <v>8</v>
      </c>
      <c r="O5" s="10">
        <f t="shared" si="3"/>
        <v>0</v>
      </c>
      <c r="P5" s="11">
        <v>0</v>
      </c>
      <c r="Q5" s="9" t="s">
        <v>8</v>
      </c>
      <c r="R5" s="10">
        <f t="shared" si="4"/>
        <v>0</v>
      </c>
      <c r="S5" s="11">
        <v>0</v>
      </c>
      <c r="T5" s="9" t="s">
        <v>8</v>
      </c>
      <c r="U5" s="10">
        <f t="shared" si="5"/>
        <v>0</v>
      </c>
      <c r="V5" s="11">
        <v>0</v>
      </c>
      <c r="W5" s="9" t="s">
        <v>8</v>
      </c>
      <c r="X5" s="10">
        <f t="shared" si="6"/>
        <v>0</v>
      </c>
      <c r="Y5" s="11">
        <v>0</v>
      </c>
      <c r="Z5" s="9" t="s">
        <v>8</v>
      </c>
      <c r="AA5" s="10">
        <f t="shared" si="7"/>
        <v>0</v>
      </c>
      <c r="AB5" s="11">
        <v>0</v>
      </c>
      <c r="AC5" s="9" t="s">
        <v>8</v>
      </c>
    </row>
    <row r="6" spans="1:29" x14ac:dyDescent="0.2">
      <c r="A6" s="38" t="s">
        <v>54</v>
      </c>
      <c r="B6" s="38" t="s">
        <v>55</v>
      </c>
      <c r="C6" s="52" t="s">
        <v>19</v>
      </c>
      <c r="D6" s="40" t="str">
        <f t="shared" si="8"/>
        <v>none</v>
      </c>
      <c r="E6" s="7">
        <f t="shared" si="9"/>
        <v>25</v>
      </c>
      <c r="F6" s="41">
        <f t="shared" si="0"/>
        <v>25</v>
      </c>
      <c r="G6" s="42">
        <v>50</v>
      </c>
      <c r="H6" s="43" t="s">
        <v>26</v>
      </c>
      <c r="I6" s="44">
        <f t="shared" si="1"/>
        <v>0</v>
      </c>
      <c r="J6" s="45">
        <v>0</v>
      </c>
      <c r="K6" s="46" t="s">
        <v>8</v>
      </c>
      <c r="L6" s="44"/>
      <c r="M6" s="47">
        <v>200</v>
      </c>
      <c r="N6" s="46" t="s">
        <v>26</v>
      </c>
      <c r="O6" s="41">
        <f t="shared" si="3"/>
        <v>0</v>
      </c>
      <c r="P6" s="45">
        <v>0</v>
      </c>
      <c r="Q6" s="46" t="s">
        <v>8</v>
      </c>
      <c r="R6" s="41">
        <f t="shared" si="4"/>
        <v>0</v>
      </c>
      <c r="S6" s="45">
        <v>0</v>
      </c>
      <c r="T6" s="46" t="s">
        <v>8</v>
      </c>
      <c r="U6" s="10">
        <f t="shared" si="5"/>
        <v>0</v>
      </c>
      <c r="V6" s="11"/>
      <c r="W6" s="9" t="s">
        <v>8</v>
      </c>
      <c r="X6" s="10">
        <f t="shared" si="6"/>
        <v>0</v>
      </c>
      <c r="Y6" s="11"/>
      <c r="Z6" s="9" t="s">
        <v>8</v>
      </c>
      <c r="AA6" s="10">
        <f t="shared" si="7"/>
        <v>0</v>
      </c>
      <c r="AB6" s="11"/>
      <c r="AC6" s="9" t="s">
        <v>8</v>
      </c>
    </row>
    <row r="7" spans="1:29" x14ac:dyDescent="0.2">
      <c r="A7" s="39" t="s">
        <v>52</v>
      </c>
      <c r="B7" s="38" t="s">
        <v>53</v>
      </c>
      <c r="C7" s="52" t="s">
        <v>19</v>
      </c>
      <c r="D7" s="40" t="str">
        <f>IF(E7&gt;399,"International A",IF(E7&gt;249,"International B",IF(E7&gt;119,"International C",IF(E7&gt;79,"National A","none"))))</f>
        <v>none</v>
      </c>
      <c r="E7" s="7">
        <f t="shared" si="9"/>
        <v>25</v>
      </c>
      <c r="F7" s="41">
        <f t="shared" si="0"/>
        <v>25</v>
      </c>
      <c r="G7" s="42">
        <v>50</v>
      </c>
      <c r="H7" s="43" t="s">
        <v>26</v>
      </c>
      <c r="I7" s="44">
        <f t="shared" si="1"/>
        <v>0</v>
      </c>
      <c r="J7" s="45">
        <v>0</v>
      </c>
      <c r="K7" s="46" t="s">
        <v>8</v>
      </c>
      <c r="L7" s="44"/>
      <c r="M7" s="47">
        <v>200</v>
      </c>
      <c r="N7" s="46" t="s">
        <v>26</v>
      </c>
      <c r="O7" s="41">
        <f t="shared" si="3"/>
        <v>0</v>
      </c>
      <c r="P7" s="45">
        <v>0</v>
      </c>
      <c r="Q7" s="46" t="s">
        <v>8</v>
      </c>
      <c r="R7" s="41">
        <f t="shared" si="4"/>
        <v>0</v>
      </c>
      <c r="S7" s="45">
        <v>0</v>
      </c>
      <c r="T7" s="46" t="s">
        <v>8</v>
      </c>
      <c r="U7" s="10">
        <f t="shared" si="5"/>
        <v>0</v>
      </c>
      <c r="V7" s="11"/>
      <c r="W7" s="9" t="s">
        <v>8</v>
      </c>
      <c r="X7" s="10">
        <f t="shared" si="6"/>
        <v>0</v>
      </c>
      <c r="Y7" s="11"/>
      <c r="Z7" s="9" t="s">
        <v>8</v>
      </c>
      <c r="AA7" s="10">
        <f t="shared" si="7"/>
        <v>0</v>
      </c>
      <c r="AB7" s="11"/>
      <c r="AC7" s="9" t="s">
        <v>8</v>
      </c>
    </row>
    <row r="8" spans="1:29" x14ac:dyDescent="0.2">
      <c r="A8" s="38" t="s">
        <v>50</v>
      </c>
      <c r="B8" s="38" t="s">
        <v>51</v>
      </c>
      <c r="C8" s="52" t="s">
        <v>19</v>
      </c>
      <c r="D8" s="40" t="str">
        <f>IF(E8&gt;399,"International A",IF(E8&gt;249,"International B",IF(E8&gt;119,"International C",IF(E8&gt;79,"National A","none"))))</f>
        <v>none</v>
      </c>
      <c r="E8" s="7">
        <f t="shared" si="9"/>
        <v>25</v>
      </c>
      <c r="F8" s="48">
        <f t="shared" si="0"/>
        <v>25</v>
      </c>
      <c r="G8" s="42">
        <v>50</v>
      </c>
      <c r="H8" s="43" t="s">
        <v>26</v>
      </c>
      <c r="I8" s="49">
        <f t="shared" si="1"/>
        <v>0</v>
      </c>
      <c r="J8" s="45">
        <v>0</v>
      </c>
      <c r="K8" s="46" t="s">
        <v>8</v>
      </c>
      <c r="L8" s="44"/>
      <c r="M8" s="47">
        <v>200</v>
      </c>
      <c r="N8" s="46" t="s">
        <v>26</v>
      </c>
      <c r="O8" s="41">
        <f t="shared" si="3"/>
        <v>0</v>
      </c>
      <c r="P8" s="45">
        <v>0</v>
      </c>
      <c r="Q8" s="46" t="s">
        <v>8</v>
      </c>
      <c r="R8" s="41">
        <f t="shared" si="4"/>
        <v>0</v>
      </c>
      <c r="S8" s="45">
        <v>0</v>
      </c>
      <c r="T8" s="46" t="s">
        <v>8</v>
      </c>
      <c r="U8" s="10">
        <f t="shared" si="5"/>
        <v>0</v>
      </c>
      <c r="V8" s="11"/>
      <c r="W8" s="9" t="s">
        <v>8</v>
      </c>
      <c r="X8" s="10">
        <f t="shared" si="6"/>
        <v>0</v>
      </c>
      <c r="Y8" s="11"/>
      <c r="Z8" s="9" t="s">
        <v>8</v>
      </c>
      <c r="AA8" s="10">
        <f t="shared" si="7"/>
        <v>0</v>
      </c>
      <c r="AB8" s="11"/>
      <c r="AC8" s="9" t="s">
        <v>8</v>
      </c>
    </row>
    <row r="10" spans="1:29" x14ac:dyDescent="0.2">
      <c r="A10" s="21">
        <v>43179</v>
      </c>
    </row>
  </sheetData>
  <sortState ref="A1:AF5">
    <sortCondition descending="1" ref="E1:E5"/>
  </sortState>
  <dataValidations count="6">
    <dataValidation type="list" allowBlank="1" showErrorMessage="1" sqref="C2:C5">
      <formula1>"Kata,-60,-67,-75,-84,84+,Open"</formula1>
      <formula2>0</formula2>
    </dataValidation>
    <dataValidation type="list" allowBlank="1" showErrorMessage="1" sqref="S2:S5">
      <formula1>"260,220,180,100,0"</formula1>
      <formula2>0</formula2>
    </dataValidation>
    <dataValidation type="list" allowBlank="1" showErrorMessage="1" sqref="P2:P5">
      <formula1>"600,540,430,110,0"</formula1>
      <formula2>0</formula2>
    </dataValidation>
    <dataValidation type="list" allowBlank="1" showErrorMessage="1" sqref="T2:U5 Q2:R5 K2:K5 N2:N5 H2:H5 W2:X8 Z2:AA8 AC2:AC8 U6:U8">
      <formula1>"Yes,No"</formula1>
      <formula2>0</formula2>
    </dataValidation>
    <dataValidation type="list" allowBlank="1" showErrorMessage="1" sqref="J2:J5">
      <formula1>"400,350,250,50,0"</formula1>
    </dataValidation>
    <dataValidation allowBlank="1" showErrorMessage="1" sqref="V2:V8 Y2:Y8 AB2:AB8"/>
  </dataValidation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zoomScale="88" workbookViewId="0">
      <selection activeCell="O2" sqref="O2"/>
    </sheetView>
  </sheetViews>
  <sheetFormatPr baseColWidth="10" defaultRowHeight="16" x14ac:dyDescent="0.2"/>
  <cols>
    <col min="1" max="1" width="14.6640625" customWidth="1"/>
    <col min="2" max="2" width="17.33203125" bestFit="1" customWidth="1"/>
    <col min="4" max="4" width="11.83203125" style="28" customWidth="1"/>
    <col min="6" max="6" width="10.83203125" style="28"/>
    <col min="7" max="7" width="10.83203125" style="23"/>
    <col min="9" max="9" width="10.83203125" style="28"/>
    <col min="12" max="12" width="10.83203125" style="28"/>
    <col min="15" max="15" width="10.83203125" style="28"/>
    <col min="18" max="18" width="10.83203125" style="28"/>
  </cols>
  <sheetData>
    <row r="1" spans="1:29" s="5" customFormat="1" ht="130" customHeight="1" x14ac:dyDescent="0.2">
      <c r="A1" s="1" t="s">
        <v>0</v>
      </c>
      <c r="B1" s="1" t="s">
        <v>1</v>
      </c>
      <c r="C1" s="1" t="s">
        <v>2</v>
      </c>
      <c r="D1" s="33" t="s">
        <v>3</v>
      </c>
      <c r="E1" s="2" t="s">
        <v>4</v>
      </c>
      <c r="F1" s="29" t="s">
        <v>39</v>
      </c>
      <c r="G1" s="32" t="s">
        <v>40</v>
      </c>
      <c r="H1" s="1" t="s">
        <v>5</v>
      </c>
      <c r="I1" s="29" t="s">
        <v>27</v>
      </c>
      <c r="J1" s="1" t="s">
        <v>28</v>
      </c>
      <c r="K1" s="1" t="s">
        <v>5</v>
      </c>
      <c r="L1" s="29" t="s">
        <v>29</v>
      </c>
      <c r="M1" s="1" t="s">
        <v>18</v>
      </c>
      <c r="N1" s="1" t="s">
        <v>5</v>
      </c>
      <c r="O1" s="25" t="s">
        <v>20</v>
      </c>
      <c r="P1" s="1" t="s">
        <v>21</v>
      </c>
      <c r="Q1" s="1" t="s">
        <v>5</v>
      </c>
      <c r="R1" s="25" t="s">
        <v>22</v>
      </c>
      <c r="S1" s="1" t="s">
        <v>23</v>
      </c>
      <c r="T1" s="1" t="s">
        <v>5</v>
      </c>
      <c r="U1" s="4" t="s">
        <v>31</v>
      </c>
      <c r="V1" s="1" t="s">
        <v>32</v>
      </c>
      <c r="W1" s="1" t="s">
        <v>5</v>
      </c>
      <c r="X1" s="4" t="s">
        <v>34</v>
      </c>
      <c r="Y1" s="1" t="s">
        <v>33</v>
      </c>
      <c r="Z1" s="1" t="s">
        <v>5</v>
      </c>
      <c r="AA1" s="4" t="s">
        <v>42</v>
      </c>
      <c r="AB1" s="1" t="s">
        <v>41</v>
      </c>
      <c r="AC1" s="1" t="s">
        <v>5</v>
      </c>
    </row>
    <row r="2" spans="1:29" x14ac:dyDescent="0.2">
      <c r="A2" s="6" t="s">
        <v>16</v>
      </c>
      <c r="B2" s="6" t="s">
        <v>17</v>
      </c>
      <c r="C2" s="51" t="s">
        <v>7</v>
      </c>
      <c r="D2" s="50" t="str">
        <f t="shared" ref="D2:D5" si="0">IF(E2&gt;399,"International A",IF(E2&gt;249,"International B",IF(E2&gt;119,"International C",IF(E2&gt;79,"National A","none"))))</f>
        <v>International B</v>
      </c>
      <c r="E2" s="7">
        <f>SUM(R2+O2+L2+F2+I2+U2+X2+AA2)</f>
        <v>295</v>
      </c>
      <c r="F2" s="30">
        <f>IF(H2="Yes",G2,G2*0.5)</f>
        <v>100</v>
      </c>
      <c r="G2" s="22">
        <v>100</v>
      </c>
      <c r="H2" s="9" t="s">
        <v>8</v>
      </c>
      <c r="I2" s="30">
        <v>50</v>
      </c>
      <c r="J2" s="34">
        <v>0</v>
      </c>
      <c r="K2" s="9" t="s">
        <v>8</v>
      </c>
      <c r="L2" s="30">
        <f t="shared" ref="L2:L5" si="1">IF(N2="Yes",M2,M2*0.5)</f>
        <v>0</v>
      </c>
      <c r="M2" s="34">
        <v>0</v>
      </c>
      <c r="N2" s="9" t="s">
        <v>8</v>
      </c>
      <c r="O2" s="26">
        <f t="shared" ref="O2:O5" si="2">IF(Q2="Yes",P2,P2*0.5)</f>
        <v>75</v>
      </c>
      <c r="P2" s="34">
        <v>75</v>
      </c>
      <c r="Q2" s="9" t="s">
        <v>8</v>
      </c>
      <c r="R2" s="26">
        <f t="shared" ref="R2:R5" si="3">IF(T2="Yes",S2,S2*0.5)</f>
        <v>0</v>
      </c>
      <c r="S2" s="34">
        <v>0</v>
      </c>
      <c r="T2" s="9" t="s">
        <v>8</v>
      </c>
      <c r="U2" s="10">
        <f t="shared" ref="U2" si="4">IF(W2="Yes",V2,V2*0.5)</f>
        <v>0</v>
      </c>
      <c r="V2" s="11"/>
      <c r="W2" s="9" t="s">
        <v>8</v>
      </c>
      <c r="X2" s="10">
        <f t="shared" ref="X2:X8" si="5">IF(Z2="Yes",Y2,Y2*0.5)</f>
        <v>0</v>
      </c>
      <c r="Y2" s="11"/>
      <c r="Z2" s="9" t="s">
        <v>8</v>
      </c>
      <c r="AA2" s="10">
        <f t="shared" ref="AA2:AA8" si="6">IF(AC2="Yes",AB2,AB2*0.5)</f>
        <v>70</v>
      </c>
      <c r="AB2" s="11">
        <v>70</v>
      </c>
      <c r="AC2" s="9" t="s">
        <v>8</v>
      </c>
    </row>
    <row r="3" spans="1:29" x14ac:dyDescent="0.2">
      <c r="A3" s="6" t="s">
        <v>9</v>
      </c>
      <c r="B3" s="6" t="s">
        <v>10</v>
      </c>
      <c r="C3" s="51" t="s">
        <v>7</v>
      </c>
      <c r="D3" s="50" t="str">
        <f t="shared" si="0"/>
        <v>National A</v>
      </c>
      <c r="E3" s="7">
        <f t="shared" ref="E3:E8" si="7">SUM(R3+O3+L3+F3+I3+U3+X3+AA3)</f>
        <v>90</v>
      </c>
      <c r="F3" s="30">
        <v>80</v>
      </c>
      <c r="G3" s="22">
        <v>80</v>
      </c>
      <c r="H3" s="9" t="s">
        <v>8</v>
      </c>
      <c r="I3" s="30">
        <f t="shared" ref="I3:I5" si="8">IF(K3="Yes",J3,J3*0.5)</f>
        <v>0</v>
      </c>
      <c r="J3" s="34">
        <v>0</v>
      </c>
      <c r="K3" s="9" t="s">
        <v>8</v>
      </c>
      <c r="L3" s="36">
        <f t="shared" si="1"/>
        <v>0</v>
      </c>
      <c r="M3" s="37">
        <v>0</v>
      </c>
      <c r="N3" s="20" t="s">
        <v>8</v>
      </c>
      <c r="O3" s="26">
        <f t="shared" si="2"/>
        <v>0</v>
      </c>
      <c r="P3" s="34">
        <v>0</v>
      </c>
      <c r="Q3" s="9" t="s">
        <v>8</v>
      </c>
      <c r="R3" s="26">
        <f t="shared" si="3"/>
        <v>0</v>
      </c>
      <c r="S3" s="34">
        <v>0</v>
      </c>
      <c r="T3" s="9" t="s">
        <v>8</v>
      </c>
      <c r="U3" s="10">
        <f t="shared" ref="U3:U8" si="9">IF(W3="Yes",V3,V3*0.5)</f>
        <v>10</v>
      </c>
      <c r="V3" s="11">
        <v>10</v>
      </c>
      <c r="W3" s="9" t="s">
        <v>8</v>
      </c>
      <c r="X3" s="10">
        <f t="shared" si="5"/>
        <v>0</v>
      </c>
      <c r="Y3" s="11">
        <v>0</v>
      </c>
      <c r="Z3" s="9" t="s">
        <v>8</v>
      </c>
      <c r="AA3" s="10">
        <f t="shared" si="6"/>
        <v>0</v>
      </c>
      <c r="AB3" s="11">
        <v>0</v>
      </c>
      <c r="AC3" s="9" t="s">
        <v>8</v>
      </c>
    </row>
    <row r="4" spans="1:29" x14ac:dyDescent="0.2">
      <c r="A4" s="6" t="s">
        <v>35</v>
      </c>
      <c r="B4" s="6" t="s">
        <v>36</v>
      </c>
      <c r="C4" s="51" t="s">
        <v>7</v>
      </c>
      <c r="D4" s="50" t="str">
        <f t="shared" si="0"/>
        <v>none</v>
      </c>
      <c r="E4" s="7">
        <f t="shared" si="7"/>
        <v>50</v>
      </c>
      <c r="F4" s="30">
        <f t="shared" ref="F4:F5" si="10">IF(H4="Yes",G4,G4*0.5)</f>
        <v>50</v>
      </c>
      <c r="G4" s="22">
        <v>50</v>
      </c>
      <c r="H4" s="9" t="s">
        <v>8</v>
      </c>
      <c r="I4" s="30">
        <f t="shared" si="8"/>
        <v>0</v>
      </c>
      <c r="J4" s="34">
        <v>0</v>
      </c>
      <c r="K4" s="9" t="s">
        <v>8</v>
      </c>
      <c r="L4" s="36">
        <f t="shared" si="1"/>
        <v>0</v>
      </c>
      <c r="M4" s="37">
        <v>0</v>
      </c>
      <c r="N4" s="20" t="s">
        <v>8</v>
      </c>
      <c r="O4" s="26">
        <f t="shared" si="2"/>
        <v>0</v>
      </c>
      <c r="P4" s="34">
        <v>0</v>
      </c>
      <c r="Q4" s="9" t="s">
        <v>8</v>
      </c>
      <c r="R4" s="26">
        <f t="shared" si="3"/>
        <v>0</v>
      </c>
      <c r="S4" s="34">
        <v>0</v>
      </c>
      <c r="T4" s="9" t="s">
        <v>8</v>
      </c>
      <c r="U4" s="10">
        <f t="shared" si="9"/>
        <v>0</v>
      </c>
      <c r="V4" s="11"/>
      <c r="W4" s="9" t="s">
        <v>8</v>
      </c>
      <c r="X4" s="10">
        <f t="shared" si="5"/>
        <v>0</v>
      </c>
      <c r="Y4" s="11"/>
      <c r="Z4" s="9" t="s">
        <v>8</v>
      </c>
      <c r="AA4" s="10">
        <f t="shared" si="6"/>
        <v>0</v>
      </c>
      <c r="AB4" s="11"/>
      <c r="AC4" s="9" t="s">
        <v>8</v>
      </c>
    </row>
    <row r="5" spans="1:29" x14ac:dyDescent="0.2">
      <c r="A5" s="6" t="s">
        <v>37</v>
      </c>
      <c r="B5" s="6" t="s">
        <v>38</v>
      </c>
      <c r="C5" s="51" t="s">
        <v>7</v>
      </c>
      <c r="D5" s="50" t="str">
        <f t="shared" si="0"/>
        <v>none</v>
      </c>
      <c r="E5" s="7">
        <f t="shared" si="7"/>
        <v>50</v>
      </c>
      <c r="F5" s="31">
        <f t="shared" si="10"/>
        <v>50</v>
      </c>
      <c r="G5" s="24">
        <v>50</v>
      </c>
      <c r="H5" s="20" t="s">
        <v>8</v>
      </c>
      <c r="I5" s="31">
        <f t="shared" si="8"/>
        <v>0</v>
      </c>
      <c r="J5" s="35">
        <v>0</v>
      </c>
      <c r="K5" s="20" t="s">
        <v>8</v>
      </c>
      <c r="L5" s="36">
        <f t="shared" si="1"/>
        <v>0</v>
      </c>
      <c r="M5" s="37">
        <v>0</v>
      </c>
      <c r="N5" s="20" t="s">
        <v>8</v>
      </c>
      <c r="O5" s="27">
        <f t="shared" si="2"/>
        <v>0</v>
      </c>
      <c r="P5" s="35">
        <v>0</v>
      </c>
      <c r="Q5" s="20" t="s">
        <v>8</v>
      </c>
      <c r="R5" s="27">
        <f t="shared" si="3"/>
        <v>0</v>
      </c>
      <c r="S5" s="35">
        <v>0</v>
      </c>
      <c r="T5" s="20" t="s">
        <v>8</v>
      </c>
      <c r="U5" s="10">
        <f t="shared" si="9"/>
        <v>0</v>
      </c>
      <c r="V5" s="11"/>
      <c r="W5" s="9" t="s">
        <v>8</v>
      </c>
      <c r="X5" s="10">
        <f t="shared" si="5"/>
        <v>0</v>
      </c>
      <c r="Y5" s="11"/>
      <c r="Z5" s="9" t="s">
        <v>8</v>
      </c>
      <c r="AA5" s="10">
        <f t="shared" si="6"/>
        <v>0</v>
      </c>
      <c r="AB5" s="11"/>
      <c r="AC5" s="9" t="s">
        <v>8</v>
      </c>
    </row>
    <row r="6" spans="1:29" x14ac:dyDescent="0.2">
      <c r="A6" s="38" t="s">
        <v>45</v>
      </c>
      <c r="B6" s="38" t="s">
        <v>44</v>
      </c>
      <c r="C6" s="52" t="s">
        <v>19</v>
      </c>
      <c r="D6" s="40" t="str">
        <f t="shared" ref="D6" si="11">IF(E6&gt;399,"International A",IF(E6&gt;249,"International B",IF(E6&gt;119,"International C",IF(E6&gt;79,"National A","none"))))</f>
        <v>none</v>
      </c>
      <c r="E6" s="7">
        <f t="shared" si="7"/>
        <v>25</v>
      </c>
      <c r="F6" s="41">
        <f t="shared" ref="F6:F8" si="12">IF(H6="Yes",G6,G6*0.5)</f>
        <v>25</v>
      </c>
      <c r="G6" s="42">
        <v>50</v>
      </c>
      <c r="H6" s="43" t="s">
        <v>26</v>
      </c>
      <c r="I6" s="44">
        <f t="shared" ref="I6:I8" si="13">IF(K6="Yes",J6,J6*0.5)</f>
        <v>0</v>
      </c>
      <c r="J6" s="45">
        <v>0</v>
      </c>
      <c r="K6" s="46" t="s">
        <v>8</v>
      </c>
      <c r="L6" s="44"/>
      <c r="M6" s="47">
        <v>200</v>
      </c>
      <c r="N6" s="46" t="s">
        <v>26</v>
      </c>
      <c r="O6" s="41">
        <f t="shared" ref="O6:O8" si="14">IF(Q6="Yes",P6,P6*0.5)</f>
        <v>0</v>
      </c>
      <c r="P6" s="45">
        <v>0</v>
      </c>
      <c r="Q6" s="46" t="s">
        <v>8</v>
      </c>
      <c r="R6" s="41">
        <f t="shared" ref="R6:R8" si="15">IF(T6="Yes",S6,S6*0.5)</f>
        <v>0</v>
      </c>
      <c r="S6" s="45">
        <v>0</v>
      </c>
      <c r="T6" s="46" t="s">
        <v>8</v>
      </c>
      <c r="U6" s="10">
        <f t="shared" si="9"/>
        <v>0</v>
      </c>
      <c r="V6" s="11"/>
      <c r="W6" s="9" t="s">
        <v>8</v>
      </c>
      <c r="X6" s="10">
        <f t="shared" si="5"/>
        <v>0</v>
      </c>
      <c r="Y6" s="11"/>
      <c r="Z6" s="9" t="s">
        <v>8</v>
      </c>
      <c r="AA6" s="10">
        <f t="shared" si="6"/>
        <v>0</v>
      </c>
      <c r="AB6" s="11"/>
      <c r="AC6" s="9" t="s">
        <v>8</v>
      </c>
    </row>
    <row r="7" spans="1:29" x14ac:dyDescent="0.2">
      <c r="A7" s="38" t="s">
        <v>47</v>
      </c>
      <c r="B7" s="39" t="s">
        <v>46</v>
      </c>
      <c r="C7" s="52" t="s">
        <v>19</v>
      </c>
      <c r="D7" s="40" t="str">
        <f>IF(E7&gt;399,"International A",IF(E7&gt;249,"International B",IF(E7&gt;119,"International C",IF(E7&gt;79,"National A","none"))))</f>
        <v>none</v>
      </c>
      <c r="E7" s="7">
        <f t="shared" si="7"/>
        <v>25</v>
      </c>
      <c r="F7" s="41">
        <f t="shared" si="12"/>
        <v>25</v>
      </c>
      <c r="G7" s="42">
        <v>50</v>
      </c>
      <c r="H7" s="43" t="s">
        <v>26</v>
      </c>
      <c r="I7" s="44">
        <f t="shared" si="13"/>
        <v>0</v>
      </c>
      <c r="J7" s="45">
        <v>0</v>
      </c>
      <c r="K7" s="46" t="s">
        <v>8</v>
      </c>
      <c r="L7" s="44"/>
      <c r="M7" s="47">
        <v>200</v>
      </c>
      <c r="N7" s="46" t="s">
        <v>26</v>
      </c>
      <c r="O7" s="41">
        <f t="shared" si="14"/>
        <v>0</v>
      </c>
      <c r="P7" s="45">
        <v>0</v>
      </c>
      <c r="Q7" s="46" t="s">
        <v>8</v>
      </c>
      <c r="R7" s="41">
        <f t="shared" si="15"/>
        <v>0</v>
      </c>
      <c r="S7" s="45">
        <v>0</v>
      </c>
      <c r="T7" s="46" t="s">
        <v>8</v>
      </c>
      <c r="U7" s="10">
        <f t="shared" si="9"/>
        <v>0</v>
      </c>
      <c r="V7" s="11"/>
      <c r="W7" s="9" t="s">
        <v>8</v>
      </c>
      <c r="X7" s="10">
        <f t="shared" si="5"/>
        <v>0</v>
      </c>
      <c r="Y7" s="11"/>
      <c r="Z7" s="9" t="s">
        <v>8</v>
      </c>
      <c r="AA7" s="10">
        <f t="shared" si="6"/>
        <v>0</v>
      </c>
      <c r="AB7" s="11"/>
      <c r="AC7" s="9" t="s">
        <v>8</v>
      </c>
    </row>
    <row r="8" spans="1:29" x14ac:dyDescent="0.2">
      <c r="A8" s="38" t="s">
        <v>49</v>
      </c>
      <c r="B8" s="38" t="s">
        <v>48</v>
      </c>
      <c r="C8" s="52" t="s">
        <v>19</v>
      </c>
      <c r="D8" s="40" t="str">
        <f>IF(E8&gt;399,"International A",IF(E8&gt;249,"International B",IF(E8&gt;119,"International C",IF(E8&gt;79,"National A","none"))))</f>
        <v>none</v>
      </c>
      <c r="E8" s="7">
        <f t="shared" si="7"/>
        <v>25</v>
      </c>
      <c r="F8" s="48">
        <f t="shared" si="12"/>
        <v>25</v>
      </c>
      <c r="G8" s="42">
        <v>50</v>
      </c>
      <c r="H8" s="43" t="s">
        <v>26</v>
      </c>
      <c r="I8" s="49">
        <f t="shared" si="13"/>
        <v>0</v>
      </c>
      <c r="J8" s="45">
        <v>0</v>
      </c>
      <c r="K8" s="46" t="s">
        <v>8</v>
      </c>
      <c r="L8" s="44"/>
      <c r="M8" s="47">
        <v>200</v>
      </c>
      <c r="N8" s="46" t="s">
        <v>26</v>
      </c>
      <c r="O8" s="41">
        <f t="shared" si="14"/>
        <v>0</v>
      </c>
      <c r="P8" s="45">
        <v>0</v>
      </c>
      <c r="Q8" s="46" t="s">
        <v>8</v>
      </c>
      <c r="R8" s="41">
        <f t="shared" si="15"/>
        <v>0</v>
      </c>
      <c r="S8" s="45">
        <v>0</v>
      </c>
      <c r="T8" s="46" t="s">
        <v>8</v>
      </c>
      <c r="U8" s="10">
        <f t="shared" si="9"/>
        <v>0</v>
      </c>
      <c r="V8" s="11"/>
      <c r="W8" s="9" t="s">
        <v>8</v>
      </c>
      <c r="X8" s="10">
        <f t="shared" si="5"/>
        <v>0</v>
      </c>
      <c r="Y8" s="11"/>
      <c r="Z8" s="9" t="s">
        <v>8</v>
      </c>
      <c r="AA8" s="10">
        <f t="shared" si="6"/>
        <v>0</v>
      </c>
      <c r="AB8" s="11"/>
      <c r="AC8" s="9" t="s">
        <v>8</v>
      </c>
    </row>
    <row r="10" spans="1:29" x14ac:dyDescent="0.2">
      <c r="A10" s="21">
        <v>43179</v>
      </c>
    </row>
  </sheetData>
  <sortState ref="A1:AF6">
    <sortCondition descending="1" ref="E1:E6"/>
  </sortState>
  <dataValidations count="6">
    <dataValidation type="list" allowBlank="1" showErrorMessage="1" sqref="M2">
      <formula1>"110,0"</formula1>
      <formula2>0</formula2>
    </dataValidation>
    <dataValidation type="list" allowBlank="1" showErrorMessage="1" sqref="C2">
      <formula1>"Kata,-50,-55,-61,-68,68+,Open"</formula1>
      <formula2>0</formula2>
    </dataValidation>
    <dataValidation type="list" allowBlank="1" showErrorMessage="1" sqref="H2 T2:U2 Q2 N2 K2 U3:U8 W2:X8 Z2:AA8 AC2:AC8">
      <formula1>"Yes,No"</formula1>
      <formula2>0</formula2>
    </dataValidation>
    <dataValidation type="list" allowBlank="1" showErrorMessage="1" sqref="J2:J4">
      <formula1>"260,150,100,0"</formula1>
    </dataValidation>
    <dataValidation type="list" allowBlank="1" showErrorMessage="1" sqref="S2:S4">
      <formula1>"600,540,430,130,0"</formula1>
    </dataValidation>
    <dataValidation allowBlank="1" showErrorMessage="1" sqref="V2:V8 Y2:Y8 AB2:AB8"/>
  </dataValidations>
  <pageMargins left="0.75" right="0.75" top="1" bottom="1" header="0.5" footer="0.5"/>
  <pageSetup orientation="portrait" horizontalDpi="4294967292" verticalDpi="4294967292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>Karate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Pineau</dc:creator>
  <cp:lastModifiedBy>Microsoft Office User</cp:lastModifiedBy>
  <dcterms:created xsi:type="dcterms:W3CDTF">2015-04-09T16:58:34Z</dcterms:created>
  <dcterms:modified xsi:type="dcterms:W3CDTF">2018-03-21T15:44:19Z</dcterms:modified>
</cp:coreProperties>
</file>