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autoCompressPictures="0"/>
  <mc:AlternateContent xmlns:mc="http://schemas.openxmlformats.org/markup-compatibility/2006">
    <mc:Choice Requires="x15">
      <x15ac:absPath xmlns:x15ac="http://schemas.microsoft.com/office/spreadsheetml/2010/11/ac" url="/Users/marie/Dropbox/HPC/Ranking Points/"/>
    </mc:Choice>
  </mc:AlternateContent>
  <xr:revisionPtr revIDLastSave="0" documentId="13_ncr:1_{5F6A1F29-3B1B-7342-897D-0252224C76AC}" xr6:coauthVersionLast="46" xr6:coauthVersionMax="46" xr10:uidLastSave="{00000000-0000-0000-0000-000000000000}"/>
  <bookViews>
    <workbookView xWindow="0" yWindow="500" windowWidth="28800" windowHeight="16020" tabRatio="917" activeTab="1" xr2:uid="{00000000-000D-0000-FFFF-FFFF00000000}"/>
  </bookViews>
  <sheets>
    <sheet name="Current" sheetId="1" r:id="rId1"/>
    <sheet name="K1 Totals" sheetId="2" r:id="rId2"/>
  </sheets>
  <definedNames>
    <definedName name="_xlnm._FilterDatabase" localSheetId="0" hidden="1">Current!$A$14:$L$65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46" i="2" l="1"/>
  <c r="E60" i="1"/>
  <c r="L15"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6" i="1"/>
  <c r="L57" i="1"/>
  <c r="L58" i="1"/>
  <c r="L59" i="1"/>
  <c r="L61" i="1"/>
  <c r="L62" i="1"/>
  <c r="L63" i="1"/>
  <c r="L64" i="1"/>
  <c r="L65" i="1"/>
  <c r="L16" i="1"/>
  <c r="P50" i="2" l="1"/>
  <c r="J59" i="1" s="1"/>
  <c r="P51" i="2"/>
  <c r="J60" i="1" s="1"/>
  <c r="K60" i="1" s="1"/>
  <c r="L60" i="1" s="1"/>
  <c r="P6" i="2" l="1"/>
  <c r="E65" i="1" l="1"/>
  <c r="E64" i="1"/>
  <c r="E63" i="1"/>
  <c r="E28" i="1"/>
  <c r="E25" i="1"/>
  <c r="E21" i="1"/>
  <c r="E23" i="1"/>
  <c r="E27" i="1"/>
  <c r="E22" i="1"/>
  <c r="F37" i="1"/>
  <c r="F24" i="1"/>
  <c r="G51" i="1" l="1"/>
  <c r="P49" i="2"/>
  <c r="J58" i="1" s="1"/>
  <c r="P48" i="2"/>
  <c r="J57" i="1" s="1"/>
  <c r="P47" i="2"/>
  <c r="J56" i="1" s="1"/>
  <c r="P46" i="2"/>
  <c r="J55" i="1" s="1"/>
  <c r="P11" i="2"/>
  <c r="J20" i="1" s="1"/>
  <c r="P12" i="2"/>
  <c r="J21" i="1" s="1"/>
  <c r="P13" i="2"/>
  <c r="J22" i="1" s="1"/>
  <c r="P14" i="2"/>
  <c r="J23" i="1" s="1"/>
  <c r="P16" i="2"/>
  <c r="J25" i="1" s="1"/>
  <c r="P17" i="2"/>
  <c r="J26" i="1" s="1"/>
  <c r="P18" i="2"/>
  <c r="J27" i="1" s="1"/>
  <c r="P19" i="2"/>
  <c r="J28" i="1" s="1"/>
  <c r="P20" i="2"/>
  <c r="J29" i="1" s="1"/>
  <c r="P21" i="2"/>
  <c r="J30" i="1" s="1"/>
  <c r="P22" i="2"/>
  <c r="J31" i="1" s="1"/>
  <c r="P23" i="2"/>
  <c r="J32" i="1" s="1"/>
  <c r="P24" i="2"/>
  <c r="J33" i="1" s="1"/>
  <c r="P25" i="2"/>
  <c r="J34" i="1" s="1"/>
  <c r="P26" i="2"/>
  <c r="J35" i="1" s="1"/>
  <c r="P27" i="2"/>
  <c r="J36" i="1" s="1"/>
  <c r="P28" i="2"/>
  <c r="J37" i="1" s="1"/>
  <c r="P29" i="2"/>
  <c r="J38" i="1" s="1"/>
  <c r="P30" i="2"/>
  <c r="J39" i="1" s="1"/>
  <c r="P31" i="2"/>
  <c r="J40" i="1" s="1"/>
  <c r="P32" i="2"/>
  <c r="J41" i="1" s="1"/>
  <c r="P33" i="2"/>
  <c r="J42" i="1" s="1"/>
  <c r="P34" i="2"/>
  <c r="J43" i="1" s="1"/>
  <c r="P35" i="2"/>
  <c r="J44" i="1" s="1"/>
  <c r="P36" i="2"/>
  <c r="J45" i="1" s="1"/>
  <c r="P37" i="2"/>
  <c r="J46" i="1" s="1"/>
  <c r="P38" i="2"/>
  <c r="J47" i="1" s="1"/>
  <c r="P39" i="2"/>
  <c r="J48" i="1" s="1"/>
  <c r="P40" i="2"/>
  <c r="J49" i="1" s="1"/>
  <c r="P41" i="2"/>
  <c r="J50" i="1" s="1"/>
  <c r="P42" i="2"/>
  <c r="J51" i="1" s="1"/>
  <c r="P43" i="2"/>
  <c r="J52" i="1" s="1"/>
  <c r="P44" i="2"/>
  <c r="J53" i="1" s="1"/>
  <c r="P45" i="2"/>
  <c r="J54" i="1" s="1"/>
  <c r="P52" i="2"/>
  <c r="J61" i="1" s="1"/>
  <c r="P53" i="2"/>
  <c r="J62" i="1" s="1"/>
  <c r="P54" i="2"/>
  <c r="J63" i="1" s="1"/>
  <c r="P55" i="2"/>
  <c r="J64" i="1" s="1"/>
  <c r="P56" i="2"/>
  <c r="J65" i="1" s="1"/>
  <c r="P7" i="2"/>
  <c r="J16" i="1" s="1"/>
  <c r="P8" i="2"/>
  <c r="J17" i="1" s="1"/>
  <c r="P9" i="2"/>
  <c r="J18" i="1" s="1"/>
  <c r="P10" i="2"/>
  <c r="J19" i="1" s="1"/>
  <c r="J15" i="1"/>
  <c r="K15" i="2"/>
  <c r="P15" i="2" s="1"/>
  <c r="J24" i="1" s="1"/>
  <c r="E24" i="1"/>
  <c r="E51" i="1"/>
  <c r="E29" i="1"/>
  <c r="E26" i="1"/>
  <c r="E20" i="1"/>
  <c r="E15" i="1"/>
  <c r="E19" i="1"/>
  <c r="E18" i="1"/>
  <c r="E17" i="1"/>
  <c r="E16" i="1"/>
  <c r="E36" i="1"/>
  <c r="E35" i="1"/>
  <c r="E34" i="1"/>
  <c r="E33" i="1"/>
  <c r="E54" i="1"/>
  <c r="E53" i="1"/>
  <c r="E52" i="1"/>
  <c r="E62" i="1"/>
  <c r="E61" i="1"/>
  <c r="E59" i="1"/>
  <c r="E47" i="1"/>
  <c r="E46" i="1"/>
  <c r="E32" i="1"/>
  <c r="E31" i="1"/>
  <c r="E45" i="1"/>
  <c r="E30" i="1"/>
  <c r="E37" i="1"/>
  <c r="E44" i="1"/>
  <c r="E43" i="1"/>
  <c r="E39" i="1"/>
  <c r="E38" i="1"/>
  <c r="E41" i="1"/>
  <c r="E42" i="1"/>
  <c r="E40" i="1"/>
  <c r="E50" i="1"/>
  <c r="E49" i="1"/>
  <c r="E48" i="1"/>
  <c r="E58" i="1"/>
  <c r="E57" i="1"/>
  <c r="E56" i="1"/>
  <c r="E55" i="1"/>
  <c r="G37" i="1"/>
  <c r="K15" i="1" l="1"/>
  <c r="K19" i="1"/>
  <c r="K18" i="1"/>
  <c r="K17" i="1"/>
  <c r="K16" i="1"/>
  <c r="K23" i="1"/>
  <c r="K22" i="1"/>
  <c r="K21" i="1"/>
  <c r="K20" i="1"/>
  <c r="K29" i="1"/>
  <c r="K28" i="1"/>
  <c r="K27" i="1"/>
  <c r="K26" i="1"/>
  <c r="K36" i="1"/>
  <c r="K35" i="1"/>
  <c r="K34" i="1"/>
  <c r="K33" i="1"/>
  <c r="K54" i="1"/>
  <c r="K53" i="1"/>
  <c r="K52" i="1"/>
  <c r="K51" i="1"/>
  <c r="K65" i="1"/>
  <c r="K64" i="1"/>
  <c r="K63" i="1"/>
  <c r="K62" i="1"/>
  <c r="K61" i="1"/>
  <c r="K59" i="1"/>
  <c r="K47" i="1"/>
  <c r="K25" i="1"/>
  <c r="K46" i="1"/>
  <c r="K24" i="1"/>
  <c r="K32" i="1"/>
  <c r="K31" i="1"/>
  <c r="K45" i="1"/>
  <c r="K30" i="1"/>
  <c r="K44" i="1"/>
  <c r="K43" i="1"/>
  <c r="K39" i="1"/>
  <c r="K38" i="1"/>
  <c r="K37" i="1"/>
  <c r="K41" i="1"/>
  <c r="K42" i="1"/>
  <c r="K40" i="1"/>
  <c r="K50" i="1"/>
  <c r="K49" i="1"/>
  <c r="K48" i="1"/>
  <c r="K58" i="1"/>
  <c r="K57" i="1"/>
  <c r="K56" i="1"/>
  <c r="K55" i="1"/>
  <c r="L55" i="1" s="1"/>
</calcChain>
</file>

<file path=xl/sharedStrings.xml><?xml version="1.0" encoding="utf-8"?>
<sst xmlns="http://schemas.openxmlformats.org/spreadsheetml/2006/main" count="409" uniqueCount="202">
  <si>
    <t>Kata/Kumite</t>
  </si>
  <si>
    <t>Kenneth</t>
  </si>
  <si>
    <t>Lee</t>
  </si>
  <si>
    <t>Kata</t>
  </si>
  <si>
    <t xml:space="preserve">William </t>
  </si>
  <si>
    <t>Claveau</t>
  </si>
  <si>
    <t>Savard-Gobard</t>
  </si>
  <si>
    <t>Steeven-Jonathan</t>
  </si>
  <si>
    <t>Nicholas</t>
  </si>
  <si>
    <t>Mustapha</t>
  </si>
  <si>
    <t>Team Kata</t>
  </si>
  <si>
    <t>Ryan</t>
  </si>
  <si>
    <t>Shields</t>
  </si>
  <si>
    <t xml:space="preserve">Alison </t>
  </si>
  <si>
    <t>Nonato</t>
  </si>
  <si>
    <t>M</t>
  </si>
  <si>
    <t>Total</t>
  </si>
  <si>
    <t>Rita</t>
  </si>
  <si>
    <t>Ngo</t>
  </si>
  <si>
    <t>Claudia</t>
  </si>
  <si>
    <t>Laos-Loo</t>
  </si>
  <si>
    <t>Daphné</t>
  </si>
  <si>
    <t>Trahan-Perreault</t>
  </si>
  <si>
    <t>Melissa</t>
  </si>
  <si>
    <t>Baillargeon</t>
  </si>
  <si>
    <t>F</t>
  </si>
  <si>
    <t>Daniel</t>
  </si>
  <si>
    <t>Gaysinsky</t>
  </si>
  <si>
    <t>84+</t>
  </si>
  <si>
    <t>Alexandre-Benjamin</t>
  </si>
  <si>
    <t>Rivest</t>
  </si>
  <si>
    <t>Fernando</t>
  </si>
  <si>
    <t>Aguilera</t>
  </si>
  <si>
    <t>Noel</t>
  </si>
  <si>
    <t>Ngandui</t>
  </si>
  <si>
    <t>Amir</t>
  </si>
  <si>
    <t>Khaleghpanah</t>
  </si>
  <si>
    <t>Nicolas</t>
  </si>
  <si>
    <t>Bisson</t>
  </si>
  <si>
    <t>Mehrdad</t>
  </si>
  <si>
    <t>Bagherzadeh</t>
  </si>
  <si>
    <t>Haj-Ali</t>
  </si>
  <si>
    <t>Nidhal</t>
  </si>
  <si>
    <t>O'Neil</t>
  </si>
  <si>
    <t>Jean-Sébastien</t>
  </si>
  <si>
    <t>Jérémy</t>
  </si>
  <si>
    <t>Chenard</t>
  </si>
  <si>
    <t>Asad</t>
  </si>
  <si>
    <t>Esufali</t>
  </si>
  <si>
    <t>Nicholas-Patrick</t>
  </si>
  <si>
    <t>Mohammed Reza</t>
  </si>
  <si>
    <t>Nikhbash</t>
  </si>
  <si>
    <t>Guillaume</t>
  </si>
  <si>
    <t>Tremblay</t>
  </si>
  <si>
    <t>Sanchez</t>
  </si>
  <si>
    <t>Maxym-Olivier</t>
  </si>
  <si>
    <t>Philippe</t>
  </si>
  <si>
    <t>Soucy</t>
  </si>
  <si>
    <t xml:space="preserve">Alexandre </t>
  </si>
  <si>
    <t>St.-Arneault</t>
  </si>
  <si>
    <t>Shaun</t>
  </si>
  <si>
    <t>Dhillon</t>
  </si>
  <si>
    <t>Willy Jackson</t>
  </si>
  <si>
    <t>Tiakoh</t>
  </si>
  <si>
    <t>Yashna</t>
  </si>
  <si>
    <t>Hathi</t>
  </si>
  <si>
    <t>68+</t>
  </si>
  <si>
    <t>Danielle</t>
  </si>
  <si>
    <t>Fookes</t>
  </si>
  <si>
    <t>Lavei</t>
  </si>
  <si>
    <t>Samira</t>
  </si>
  <si>
    <t>Jusleen</t>
  </si>
  <si>
    <t>Virk</t>
  </si>
  <si>
    <t>Fortin-Delisle</t>
  </si>
  <si>
    <t>Isabelle</t>
  </si>
  <si>
    <t>-50</t>
  </si>
  <si>
    <t>Joannie</t>
  </si>
  <si>
    <t>Lesveque</t>
  </si>
  <si>
    <t>Kathryn</t>
  </si>
  <si>
    <t>Campbell</t>
  </si>
  <si>
    <t>Trysten</t>
  </si>
  <si>
    <t>Deveau</t>
  </si>
  <si>
    <t>Maansi</t>
  </si>
  <si>
    <t>Myriam</t>
  </si>
  <si>
    <t>Mokarnia</t>
  </si>
  <si>
    <t>-55</t>
  </si>
  <si>
    <t>Laurence</t>
  </si>
  <si>
    <t>Morin</t>
  </si>
  <si>
    <t>Haya</t>
  </si>
  <si>
    <t>Jumaa</t>
  </si>
  <si>
    <t>Kamille</t>
  </si>
  <si>
    <t>Desjardins</t>
  </si>
  <si>
    <t>-61</t>
  </si>
  <si>
    <t>Mariah</t>
  </si>
  <si>
    <t>Blunt</t>
  </si>
  <si>
    <t>Parvin</t>
  </si>
  <si>
    <t>Mayan</t>
  </si>
  <si>
    <t>Bratic</t>
  </si>
  <si>
    <t>Hilary</t>
  </si>
  <si>
    <t>Pond</t>
  </si>
  <si>
    <t>-68</t>
  </si>
  <si>
    <t>Jennifer</t>
  </si>
  <si>
    <t>Werner</t>
  </si>
  <si>
    <t>Sophiat-Gracias</t>
  </si>
  <si>
    <t>Levesque</t>
  </si>
  <si>
    <t>Halidi</t>
  </si>
  <si>
    <t>Rabat PL 2019</t>
  </si>
  <si>
    <t>Istanbul SA 2019</t>
  </si>
  <si>
    <t>Shanghai PL 2019</t>
  </si>
  <si>
    <t>Tokyo PL 2019</t>
  </si>
  <si>
    <t>Santiago SA 2019</t>
  </si>
  <si>
    <t>2019 Moscow PL</t>
  </si>
  <si>
    <t>2019 Madrid PL</t>
  </si>
  <si>
    <t>2020 Santiago SA</t>
  </si>
  <si>
    <t>Paris Open 2020</t>
  </si>
  <si>
    <t>Dubai PL 2020</t>
  </si>
  <si>
    <t>Salzburg PL 2020</t>
  </si>
  <si>
    <t>Points de classement de l'équipe nationale senior 2020-21</t>
  </si>
  <si>
    <t>Uchiage</t>
  </si>
  <si>
    <t>Toshihide</t>
  </si>
  <si>
    <t>Prénom</t>
  </si>
  <si>
    <t>Nom de famille</t>
  </si>
  <si>
    <t>ÉVÉNEMENT</t>
  </si>
  <si>
    <t>DATE DE L'ÉVÉNEMENT</t>
  </si>
  <si>
    <t>DATE DE DÉPRÉCIATION (1 an)</t>
  </si>
  <si>
    <t>DÉPRÉCIÉ DE 50% 21 AVRIL 2020</t>
  </si>
  <si>
    <t>DÉPRÉCIÉ DE 50% 19 MAI 2020</t>
  </si>
  <si>
    <t>DÉPRÉCIÉ DE 50%  9 JUIN 2020</t>
  </si>
  <si>
    <t>DÉPRÉCIÉ DE 50% 23  JUIN 2020</t>
  </si>
  <si>
    <t>DÉPRÉCIÉ DE 50%  8 SEPT 2020</t>
  </si>
  <si>
    <t>DÉPRÉCIÉ DE 50%  22 SEPT 2020</t>
  </si>
  <si>
    <t>DÉPRÉCIÉ DE 50%  6 OCT 2020</t>
  </si>
  <si>
    <t>DÉPRÉCIÉ DE 50%  12 JANV 2021</t>
  </si>
  <si>
    <t>DÉPRÉCIÉ DE 50%  26 JANV 2021</t>
  </si>
  <si>
    <t>DÉPRÉCIERA DE 50% 1 MARS 2021</t>
  </si>
  <si>
    <t>DÉPRÉCIÉ DE 50% 1 DÉC 2020</t>
  </si>
  <si>
    <t>SOMME DES DEUX MEILLEURS RÉSULTATS DE K1</t>
  </si>
  <si>
    <t>Montreal Série A 2019</t>
  </si>
  <si>
    <t>19-21 avril 2019</t>
  </si>
  <si>
    <t>17-19 mai 2019</t>
  </si>
  <si>
    <t>7-9 juin 2019</t>
  </si>
  <si>
    <t>21-23 juin 2019</t>
  </si>
  <si>
    <t>6-8 sept 2019</t>
  </si>
  <si>
    <t>20-22 sept 2019</t>
  </si>
  <si>
    <t>4-6 oct 2019</t>
  </si>
  <si>
    <t>29 nov - 1 déc 2019</t>
  </si>
  <si>
    <t>10-12 janv 2020</t>
  </si>
  <si>
    <t>24-26 janv 2020</t>
  </si>
  <si>
    <t>14-16 fév 2020</t>
  </si>
  <si>
    <t>28 fév-1 mars 2020</t>
  </si>
  <si>
    <t>11 juin 2022</t>
  </si>
  <si>
    <t>26 mai 2022</t>
  </si>
  <si>
    <t>6 mai 2022</t>
  </si>
  <si>
    <t>22 avril 22</t>
  </si>
  <si>
    <t>11 mars 2022</t>
  </si>
  <si>
    <t>16 janv 2022</t>
  </si>
  <si>
    <t>1 janv 2022</t>
  </si>
  <si>
    <t>18 déc 2021</t>
  </si>
  <si>
    <t>3 oct 2021</t>
  </si>
  <si>
    <t>19 sept 2021</t>
  </si>
  <si>
    <t>29 août 2021</t>
  </si>
  <si>
    <t>31 juillet 2021</t>
  </si>
  <si>
    <t>DATE D'EXPIRATION DE L'EXTENSION POUR LA COVID-19 (15 mois + 10 jours)</t>
  </si>
  <si>
    <t>DATE D'EXPIRATION POUR LES AUTRES RÉSULTATS (S'IL Y A LIEU)</t>
  </si>
  <si>
    <t>S/O</t>
  </si>
  <si>
    <r>
      <t xml:space="preserve">DATE DE LA DÉPRÉCIATION DE 50% POUR LA COVID-19  </t>
    </r>
    <r>
      <rPr>
        <b/>
        <sz val="10"/>
        <color theme="1"/>
        <rFont val="Verdana"/>
        <family val="2"/>
      </rPr>
      <t>POUR L'OR AU PAN-AM OU TOP 8 AU CHAMPIONNAT DU MONDE SENIOR SEULEMENT</t>
    </r>
  </si>
  <si>
    <t>DATE DE LA DÉPRÉCIATION DE 50% POUR LA COVID-19 POUR LES AUTRES RÉSULTATS</t>
  </si>
  <si>
    <t>Somme des 2 meilleurs résultats de K1</t>
  </si>
  <si>
    <t>Genre</t>
  </si>
  <si>
    <t>Statut</t>
  </si>
  <si>
    <t>Championnats nationaux 2019</t>
  </si>
  <si>
    <t>Jeux pan-américains 2019</t>
  </si>
  <si>
    <t>Championnats pan-américains senior 2019</t>
  </si>
  <si>
    <t>Championnats senior de la FMK 2018</t>
  </si>
  <si>
    <t>Championnats pan-américains senior 2018</t>
  </si>
  <si>
    <t>19-20 janv 2019</t>
  </si>
  <si>
    <t>21-23 mars 2019</t>
  </si>
  <si>
    <t>8-10 août 2019</t>
  </si>
  <si>
    <t>5-11 nov 2018</t>
  </si>
  <si>
    <t>14-16 juin 2018</t>
  </si>
  <si>
    <t>OR DÉPRÉCIÉ DE 50% LE 23 MARS 2020</t>
  </si>
  <si>
    <t>OR DÉPRÉCIÉ DE 50% LE 10 AOÛT 2020</t>
  </si>
  <si>
    <t>OR DÉPRÉCIÉ DE 50% LE 16 JUIN 2019</t>
  </si>
  <si>
    <t>TOP 8 DÉPRÉCIÉ DE 50% LE 11 NOV 2019</t>
  </si>
  <si>
    <t>AUTRES RÉSULTATS TOUJOURS VALIDES; VOIR LA DATE DE DÉPRÉCIATION POUR LA COVID-19</t>
  </si>
  <si>
    <t>AUTRES RÉSULTATS EXPIRÉS LE 11 NOV 2019</t>
  </si>
  <si>
    <t>AUTRES RÉSULTATS EXPIRÉS LE 16 JUIN 2019</t>
  </si>
  <si>
    <t>TOUS LES POINTS DÉPRÉCIÉS DE 50% LE 22 MARS 2020</t>
  </si>
  <si>
    <t>AUTRES RÉSULTATS DÉPRÉCIÉS DE 50% LE 23 MARS 2020</t>
  </si>
  <si>
    <t>AUTRES RÉSULTATS DÉPRÉCIÉS DE 50% LE 10 AOÛT 2020</t>
  </si>
  <si>
    <t>2 juillet 2021</t>
  </si>
  <si>
    <t>3 juillet 2022 (OR)
3 juillet 2021 (AUTRES RÉSULTATS)</t>
  </si>
  <si>
    <t xml:space="preserve">
20 nov 2022 (OR)
20 nov 2021 (AUTRES RÉSULTATS)</t>
  </si>
  <si>
    <t>21 fév 2022 (TOP 8)</t>
  </si>
  <si>
    <t>26 sept 2021 (OR)</t>
  </si>
  <si>
    <t>OR DÉPRÉCIERA DE 50% DE PLUS LE 23 MARS 2021</t>
  </si>
  <si>
    <t>OR DÉPRÉCIERA DE 50% DE PLUS LE 10 AOÛT 2021</t>
  </si>
  <si>
    <t>TOP 8 DÉPRÉCIÉ DE 50% DE PLUS LE 11 NOV 2020</t>
  </si>
  <si>
    <t>OR  DÉPRÉCIÉ DE 50% DE PLUS LE 16 JUIN 2020</t>
  </si>
  <si>
    <r>
      <t xml:space="preserve">DATE DE LA DÉPRÉCIATION DE 50% </t>
    </r>
    <r>
      <rPr>
        <b/>
        <sz val="10"/>
        <color theme="1"/>
        <rFont val="Verdana"/>
        <family val="2"/>
      </rPr>
      <t>POUR L'OR AU PAN-AM OU TOP 8 AU CHAMPIONNAT DU MONDE SENIOR SEULEMENT</t>
    </r>
  </si>
  <si>
    <r>
      <rPr>
        <b/>
        <u/>
        <sz val="12"/>
        <color rgb="FFFF0000"/>
        <rFont val="Calibri (Body)"/>
      </rPr>
      <t>DÉPRÉCIATION &amp; EXTENSION POUR LA COVID-19 :</t>
    </r>
    <r>
      <rPr>
        <sz val="12"/>
        <color theme="1"/>
        <rFont val="Calibri"/>
        <family val="2"/>
        <scheme val="minor"/>
      </rPr>
      <t xml:space="preserve">
L'un des événements annulés en 2020 fut le Championnat national senior combiné à la sélection pour le Tournoi de qualification olympique de Paris qui devaient avoir lieu les 21 et 22 mars 2020. Bien que les plans nationaux récents indiquaient qu'un événement national de sélection des Épreuves d’équipes senior et U21 devait avoir lieu les 27 et 28 mars 2021, Karaté Canada a récemment été forcé d'annuler cet événement, à la lumière des complications reliées à la pandémie de la COVID-19 en cours.
Étant donné que la prochaine compétition nationale prévue où les athlètes du bassin de l'équipe senior de Karaté Canada pourront accumuler des points de classement sera les Championnats nationaux qui auront lieu du 2 au 4 juillet (à St-John's, TNL), Karaté Canada veut s'assurer que les athlètes du bassin de l'équipe senior se présentent à cet événement avec le nombre de points qu’ils détenaient à l’aube du Championnat national senior qui devait avoir lieu les 21 et 22 mars 2020, réduit de 50 %.
Afin d’atteindre ce but, Karaté Canada a adopté les mesures spécifiques suivantes :
1. Prolonger la date d'expiration des points attribués (pour chaque événement qui rapporte des points pour lequel les points de classement n'avaient pas encore expiré le 21 mars 2020) pendant une période équivalente au temps écoulé entre le début du Championnat national senior annulé de 2020 et le début des Championnats nationaux prévus en 2021. Cette période équivaut à </t>
    </r>
    <r>
      <rPr>
        <b/>
        <sz val="12"/>
        <color theme="1"/>
        <rFont val="Calibri"/>
        <family val="2"/>
        <scheme val="minor"/>
      </rPr>
      <t>quinze mois et dix jours</t>
    </r>
    <r>
      <rPr>
        <sz val="12"/>
        <color theme="1"/>
        <rFont val="Calibri"/>
        <family val="2"/>
        <scheme val="minor"/>
      </rPr>
      <t>.
2. Tous les points soumis à cette prolongation perdront 50 % de leur valeur initiale. Une telle réduction de points est une pratique courante au sein de Karaté Canada et de la WKF pour les points qui se prolongent jusqu'à la deuxième année de validité.
Il importe de préciser que les changements ci-dessus ne signifient pas que la valeur totale des points d'un(e) athlète au début du Championnat senior annulé de 2020 soit prolongée de quinze mois et dix jours. Plutôt, les points amassés par un athlète dans chaque événement distinct avant le 21 mars 2020 (et toujours valides à cette date) sont prolongés de quinze mois et dix jours. Cela signifie par exemple que les points amassés le 1er avril 2019 seront réduits à zéro le 11 juillet 2021. Il en sera de même pour les points amassés en mai 2019, juin 2019 et tous les mois jusqu'en mars 2020.</t>
    </r>
  </si>
  <si>
    <t>DÉPRÉCIÉ DE 50% 16 FÉV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</si>
</sst>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0"/>
      <color theme="1"/>
      <name val="Verdana"/>
      <family val="2"/>
    </font>
    <font>
      <sz val="10"/>
      <color theme="1"/>
      <name val="Verdana"/>
      <family val="2"/>
    </font>
    <font>
      <sz val="8"/>
      <name val="Calibri"/>
      <family val="2"/>
      <scheme val="minor"/>
    </font>
    <font>
      <b/>
      <sz val="12"/>
      <color theme="1"/>
      <name val="Verdana"/>
      <family val="2"/>
    </font>
    <font>
      <sz val="12"/>
      <color theme="1"/>
      <name val="Verdana"/>
      <family val="2"/>
    </font>
    <font>
      <b/>
      <sz val="10"/>
      <color rgb="FFFF0000"/>
      <name val="Verdana"/>
      <family val="2"/>
    </font>
    <font>
      <sz val="12"/>
      <color theme="1"/>
      <name val="Helvetica"/>
      <family val="2"/>
    </font>
    <font>
      <b/>
      <u/>
      <sz val="12"/>
      <color rgb="FFFF0000"/>
      <name val="Calibri (Body)"/>
    </font>
    <font>
      <b/>
      <sz val="16"/>
      <color theme="1"/>
      <name val="Calibri"/>
      <family val="2"/>
      <scheme val="minor"/>
    </font>
    <font>
      <sz val="16"/>
      <color theme="1"/>
      <name val="Calibri"/>
      <family val="2"/>
      <scheme val="minor"/>
    </font>
    <font>
      <b/>
      <sz val="11"/>
      <color theme="1"/>
      <name val="Verdana"/>
      <family val="2"/>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52">
    <xf numFmtId="0" fontId="0" fillId="0" borderId="0" xfId="0"/>
    <xf numFmtId="0" fontId="0" fillId="0" borderId="0" xfId="0" applyFont="1" applyFill="1" applyBorder="1" applyProtection="1">
      <protection locked="0"/>
    </xf>
    <xf numFmtId="0" fontId="0" fillId="0" borderId="0" xfId="0" applyFill="1"/>
    <xf numFmtId="0" fontId="0" fillId="0" borderId="0" xfId="0" applyAlignment="1">
      <alignment horizontal="center" vertical="center" wrapText="1"/>
    </xf>
    <xf numFmtId="0" fontId="5" fillId="0" borderId="1" xfId="0" applyFont="1" applyFill="1" applyBorder="1" applyProtection="1">
      <protection locked="0"/>
    </xf>
    <xf numFmtId="0" fontId="5" fillId="0" borderId="1" xfId="0" applyFont="1" applyFill="1" applyBorder="1" applyAlignment="1" applyProtection="1">
      <alignment horizontal="left"/>
      <protection locked="0"/>
    </xf>
    <xf numFmtId="0" fontId="5" fillId="0" borderId="1" xfId="0" applyFont="1" applyFill="1" applyBorder="1"/>
    <xf numFmtId="0" fontId="5" fillId="0" borderId="1" xfId="0" applyFont="1" applyFill="1" applyBorder="1" applyAlignment="1">
      <alignment horizontal="left"/>
    </xf>
    <xf numFmtId="49" fontId="5" fillId="0" borderId="1" xfId="0" applyNumberFormat="1" applyFont="1" applyFill="1" applyBorder="1" applyAlignment="1" applyProtection="1">
      <alignment horizontal="left"/>
      <protection locked="0"/>
    </xf>
    <xf numFmtId="0" fontId="5" fillId="0" borderId="1" xfId="0" quotePrefix="1" applyFont="1" applyFill="1" applyBorder="1" applyAlignment="1">
      <alignment horizontal="left"/>
    </xf>
    <xf numFmtId="0" fontId="5" fillId="0" borderId="1" xfId="0" quotePrefix="1" applyFont="1" applyFill="1" applyBorder="1" applyAlignment="1" applyProtection="1">
      <alignment horizontal="left"/>
      <protection locked="0"/>
    </xf>
    <xf numFmtId="15" fontId="5" fillId="0" borderId="1" xfId="0" applyNumberFormat="1" applyFont="1" applyFill="1" applyBorder="1"/>
    <xf numFmtId="0" fontId="5" fillId="0" borderId="1" xfId="0" applyFont="1" applyFill="1" applyBorder="1" applyAlignment="1" applyProtection="1">
      <alignment horizontal="left"/>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4" fillId="0" borderId="1" xfId="0" applyFont="1" applyBorder="1" applyAlignment="1">
      <alignment horizontal="left"/>
    </xf>
    <xf numFmtId="0" fontId="5" fillId="0" borderId="1" xfId="0" applyNumberFormat="1" applyFont="1" applyFill="1" applyBorder="1"/>
    <xf numFmtId="0" fontId="0" fillId="0" borderId="0" xfId="0" applyFill="1" applyBorder="1"/>
    <xf numFmtId="0" fontId="5" fillId="0" borderId="0" xfId="0" applyFont="1" applyFill="1" applyBorder="1" applyProtection="1">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lignment horizontal="left"/>
    </xf>
    <xf numFmtId="0" fontId="4"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0" xfId="0" applyFont="1" applyFill="1" applyAlignment="1">
      <alignment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xf numFmtId="0" fontId="4" fillId="0" borderId="1" xfId="0" applyFont="1" applyFill="1" applyBorder="1" applyAlignment="1" applyProtection="1">
      <alignment horizontal="center" vertical="center" wrapText="1"/>
    </xf>
    <xf numFmtId="49" fontId="9" fillId="0" borderId="0" xfId="0" applyNumberFormat="1" applyFont="1" applyFill="1" applyAlignment="1">
      <alignment horizontal="center"/>
    </xf>
    <xf numFmtId="0" fontId="10" fillId="0" borderId="0" xfId="0" applyFont="1" applyFill="1" applyAlignment="1">
      <alignment horizontal="center"/>
    </xf>
    <xf numFmtId="0" fontId="2" fillId="0" borderId="0" xfId="0" applyFont="1" applyBorder="1" applyAlignment="1">
      <alignment wrapText="1"/>
    </xf>
    <xf numFmtId="0" fontId="2" fillId="0" borderId="1" xfId="0" applyFont="1" applyBorder="1" applyAlignment="1">
      <alignment wrapText="1"/>
    </xf>
    <xf numFmtId="0" fontId="2" fillId="0" borderId="1" xfId="0" applyFont="1" applyFill="1" applyBorder="1"/>
    <xf numFmtId="0" fontId="2" fillId="0" borderId="1" xfId="0" applyFont="1" applyFill="1" applyBorder="1" applyAlignment="1">
      <alignment wrapText="1"/>
    </xf>
    <xf numFmtId="0" fontId="6" fillId="0" borderId="1" xfId="0" applyFont="1" applyFill="1" applyBorder="1" applyAlignment="1">
      <alignment wrapText="1"/>
    </xf>
    <xf numFmtId="0" fontId="11" fillId="0" borderId="1" xfId="0" applyFont="1" applyFill="1" applyBorder="1" applyAlignment="1">
      <alignment wrapText="1"/>
    </xf>
    <xf numFmtId="17" fontId="2" fillId="0" borderId="0" xfId="0" applyNumberFormat="1" applyFont="1" applyFill="1" applyAlignment="1">
      <alignment horizontal="center" vertical="center" wrapText="1"/>
    </xf>
    <xf numFmtId="0" fontId="5" fillId="0" borderId="1" xfId="0" applyNumberFormat="1" applyFont="1" applyFill="1" applyBorder="1" applyAlignment="1">
      <alignment horizontal="left"/>
    </xf>
    <xf numFmtId="0" fontId="6" fillId="2" borderId="1" xfId="0" applyFont="1" applyFill="1" applyBorder="1" applyAlignment="1">
      <alignment wrapText="1"/>
    </xf>
    <xf numFmtId="49" fontId="2" fillId="0" borderId="0" xfId="0" applyNumberFormat="1" applyFont="1" applyFill="1" applyAlignment="1">
      <alignment horizontal="center" vertical="center" wrapText="1"/>
    </xf>
    <xf numFmtId="0" fontId="0" fillId="0" borderId="0" xfId="0" applyFill="1" applyAlignment="1">
      <alignment wrapText="1"/>
    </xf>
    <xf numFmtId="0" fontId="0" fillId="0" borderId="0" xfId="0" applyFont="1" applyFill="1" applyBorder="1" applyAlignment="1" applyProtection="1">
      <alignment horizontal="left" wrapText="1"/>
      <protection locked="0"/>
    </xf>
    <xf numFmtId="49" fontId="9" fillId="0" borderId="0" xfId="0" applyNumberFormat="1" applyFont="1" applyFill="1" applyAlignment="1">
      <alignment horizontal="center"/>
    </xf>
    <xf numFmtId="0" fontId="10" fillId="0" borderId="0" xfId="0" applyFont="1" applyFill="1" applyAlignment="1">
      <alignment horizontal="center"/>
    </xf>
    <xf numFmtId="0" fontId="4" fillId="0"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38100</xdr:colOff>
      <xdr:row>1</xdr:row>
      <xdr:rowOff>127000</xdr:rowOff>
    </xdr:from>
    <xdr:to>
      <xdr:col>7</xdr:col>
      <xdr:colOff>833738</xdr:colOff>
      <xdr:row>2</xdr:row>
      <xdr:rowOff>1319677</xdr:rowOff>
    </xdr:to>
    <xdr:pic>
      <xdr:nvPicPr>
        <xdr:cNvPr id="2" name="Picture 1">
          <a:extLst>
            <a:ext uri="{FF2B5EF4-FFF2-40B4-BE49-F238E27FC236}">
              <a16:creationId xmlns:a16="http://schemas.microsoft.com/office/drawing/2014/main" id="{1BF27601-6899-5349-8E41-346158A420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23000" y="330200"/>
          <a:ext cx="5596238" cy="13958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L82"/>
  <sheetViews>
    <sheetView topLeftCell="A6" zoomScale="90" zoomScaleNormal="90" workbookViewId="0">
      <pane xSplit="3" ySplit="9" topLeftCell="D46" activePane="bottomRight" state="frozen"/>
      <selection activeCell="A6" sqref="A6"/>
      <selection pane="topRight" activeCell="D6" sqref="D6"/>
      <selection pane="bottomLeft" activeCell="A15" sqref="A15"/>
      <selection pane="bottomRight" activeCell="D15" sqref="D15"/>
    </sheetView>
  </sheetViews>
  <sheetFormatPr baseColWidth="10" defaultColWidth="10.6640625" defaultRowHeight="16" x14ac:dyDescent="0.2"/>
  <cols>
    <col min="1" max="1" width="22" style="2" customWidth="1"/>
    <col min="2" max="2" width="19.1640625" style="2" customWidth="1"/>
    <col min="3" max="3" width="14.83203125" style="2" customWidth="1"/>
    <col min="4" max="4" width="30.6640625" style="2" customWidth="1"/>
    <col min="5" max="5" width="19.83203125" style="2" customWidth="1"/>
    <col min="6" max="6" width="22.33203125" style="2" customWidth="1"/>
    <col min="7" max="7" width="20.83203125" style="2" customWidth="1"/>
    <col min="8" max="8" width="23.83203125" style="2" customWidth="1"/>
    <col min="9" max="9" width="23.1640625" style="2" customWidth="1"/>
    <col min="10" max="10" width="24.33203125" style="2" customWidth="1"/>
    <col min="11" max="11" width="15.6640625" style="2" customWidth="1"/>
    <col min="12" max="12" width="19.5" style="2" customWidth="1"/>
    <col min="13" max="13" width="102.33203125" style="2" customWidth="1"/>
    <col min="14" max="16384" width="10.6640625" style="2"/>
  </cols>
  <sheetData>
    <row r="3" spans="1:12" ht="105" customHeight="1" x14ac:dyDescent="0.2"/>
    <row r="5" spans="1:12" ht="21" x14ac:dyDescent="0.25">
      <c r="D5" s="48" t="s">
        <v>117</v>
      </c>
      <c r="E5" s="49"/>
      <c r="F5" s="49"/>
      <c r="G5" s="49"/>
      <c r="H5" s="49"/>
      <c r="I5" s="49"/>
    </row>
    <row r="6" spans="1:12" ht="21" x14ac:dyDescent="0.25">
      <c r="D6" s="34"/>
      <c r="E6" s="35"/>
      <c r="F6" s="35"/>
      <c r="G6" s="35"/>
      <c r="H6" s="35"/>
      <c r="I6" s="35"/>
    </row>
    <row r="7" spans="1:12" ht="50" customHeight="1" x14ac:dyDescent="0.2">
      <c r="D7" s="36"/>
      <c r="E7" s="41" t="s">
        <v>170</v>
      </c>
      <c r="F7" s="41" t="s">
        <v>172</v>
      </c>
      <c r="G7" s="41" t="s">
        <v>171</v>
      </c>
      <c r="H7" s="41" t="s">
        <v>173</v>
      </c>
      <c r="I7" s="41" t="s">
        <v>174</v>
      </c>
    </row>
    <row r="8" spans="1:12" x14ac:dyDescent="0.2">
      <c r="D8" s="37" t="s">
        <v>123</v>
      </c>
      <c r="E8" s="38" t="s">
        <v>175</v>
      </c>
      <c r="F8" s="38" t="s">
        <v>176</v>
      </c>
      <c r="G8" s="38" t="s">
        <v>177</v>
      </c>
      <c r="H8" s="38" t="s">
        <v>178</v>
      </c>
      <c r="I8" s="38" t="s">
        <v>179</v>
      </c>
    </row>
    <row r="9" spans="1:12" ht="59" customHeight="1" x14ac:dyDescent="0.2">
      <c r="D9" s="37" t="s">
        <v>199</v>
      </c>
      <c r="E9" s="39" t="s">
        <v>164</v>
      </c>
      <c r="F9" s="40" t="s">
        <v>180</v>
      </c>
      <c r="G9" s="40" t="s">
        <v>181</v>
      </c>
      <c r="H9" s="40" t="s">
        <v>183</v>
      </c>
      <c r="I9" s="40" t="s">
        <v>182</v>
      </c>
    </row>
    <row r="10" spans="1:12" ht="70" customHeight="1" x14ac:dyDescent="0.2">
      <c r="D10" s="37" t="s">
        <v>163</v>
      </c>
      <c r="E10" s="39" t="s">
        <v>164</v>
      </c>
      <c r="F10" s="39" t="s">
        <v>184</v>
      </c>
      <c r="G10" s="39" t="s">
        <v>184</v>
      </c>
      <c r="H10" s="44" t="s">
        <v>185</v>
      </c>
      <c r="I10" s="44" t="s">
        <v>186</v>
      </c>
    </row>
    <row r="11" spans="1:12" ht="73" customHeight="1" x14ac:dyDescent="0.2">
      <c r="D11" s="37" t="s">
        <v>165</v>
      </c>
      <c r="E11" s="39" t="s">
        <v>164</v>
      </c>
      <c r="F11" s="39" t="s">
        <v>195</v>
      </c>
      <c r="G11" s="39" t="s">
        <v>196</v>
      </c>
      <c r="H11" s="40" t="s">
        <v>197</v>
      </c>
      <c r="I11" s="40" t="s">
        <v>198</v>
      </c>
    </row>
    <row r="12" spans="1:12" ht="52" customHeight="1" x14ac:dyDescent="0.2">
      <c r="D12" s="37" t="s">
        <v>166</v>
      </c>
      <c r="E12" s="40" t="s">
        <v>187</v>
      </c>
      <c r="F12" s="40" t="s">
        <v>188</v>
      </c>
      <c r="G12" s="40" t="s">
        <v>189</v>
      </c>
      <c r="H12" s="44" t="s">
        <v>185</v>
      </c>
      <c r="I12" s="44" t="s">
        <v>186</v>
      </c>
    </row>
    <row r="13" spans="1:12" ht="51" customHeight="1" x14ac:dyDescent="0.2">
      <c r="D13" s="37" t="s">
        <v>162</v>
      </c>
      <c r="E13" s="38" t="s">
        <v>190</v>
      </c>
      <c r="F13" s="39" t="s">
        <v>191</v>
      </c>
      <c r="G13" s="39" t="s">
        <v>192</v>
      </c>
      <c r="H13" s="39" t="s">
        <v>193</v>
      </c>
      <c r="I13" s="39" t="s">
        <v>194</v>
      </c>
    </row>
    <row r="14" spans="1:12" ht="48" customHeight="1" x14ac:dyDescent="0.2">
      <c r="A14" s="23" t="s">
        <v>120</v>
      </c>
      <c r="B14" s="23" t="s">
        <v>121</v>
      </c>
      <c r="C14" s="23" t="s">
        <v>0</v>
      </c>
      <c r="D14" s="23" t="s">
        <v>168</v>
      </c>
      <c r="E14" s="33"/>
      <c r="F14" s="24"/>
      <c r="G14" s="19"/>
      <c r="H14" s="19"/>
      <c r="I14" s="19"/>
      <c r="J14" s="25" t="s">
        <v>167</v>
      </c>
      <c r="K14" s="26" t="s">
        <v>16</v>
      </c>
      <c r="L14" s="26" t="s">
        <v>169</v>
      </c>
    </row>
    <row r="15" spans="1:12" x14ac:dyDescent="0.2">
      <c r="A15" s="4" t="s">
        <v>55</v>
      </c>
      <c r="B15" s="4" t="s">
        <v>30</v>
      </c>
      <c r="C15" s="5">
        <v>-84</v>
      </c>
      <c r="D15" s="6" t="s">
        <v>15</v>
      </c>
      <c r="E15" s="12">
        <f>100/2</f>
        <v>50</v>
      </c>
      <c r="F15" s="12">
        <v>0</v>
      </c>
      <c r="G15" s="5">
        <v>0</v>
      </c>
      <c r="H15" s="7">
        <v>0</v>
      </c>
      <c r="I15" s="22">
        <v>150</v>
      </c>
      <c r="J15" s="8">
        <f>'K1 Totals'!P6</f>
        <v>2.5</v>
      </c>
      <c r="K15" s="7">
        <f>SUM(E15:J15)</f>
        <v>202.5</v>
      </c>
      <c r="L15" s="6" t="str">
        <f>IF(K15&gt;599,"International A",IF(K15&gt;199,"International B",IF(K15&gt;130,"International C",IF(K15&gt;75,"National A","aucun"))))</f>
        <v>International B</v>
      </c>
    </row>
    <row r="16" spans="1:12" x14ac:dyDescent="0.2">
      <c r="A16" s="4" t="s">
        <v>56</v>
      </c>
      <c r="B16" s="4" t="s">
        <v>57</v>
      </c>
      <c r="C16" s="5">
        <v>-84</v>
      </c>
      <c r="D16" s="6" t="s">
        <v>15</v>
      </c>
      <c r="E16" s="12">
        <f>100/2</f>
        <v>50</v>
      </c>
      <c r="F16" s="12">
        <v>0</v>
      </c>
      <c r="G16" s="5">
        <v>0</v>
      </c>
      <c r="H16" s="7">
        <v>0</v>
      </c>
      <c r="I16" s="5">
        <v>0</v>
      </c>
      <c r="J16" s="8">
        <f>'K1 Totals'!P7</f>
        <v>0</v>
      </c>
      <c r="K16" s="7">
        <f t="shared" ref="K16:K44" si="0">SUM(E16:J16)</f>
        <v>50</v>
      </c>
      <c r="L16" s="6" t="str">
        <f>IF(K16&gt;599,"International A",IF(K16&gt;199,"International B",IF(K16&gt;130,"International C",IF(K16&gt;75,"National A","aucun"))))</f>
        <v>aucun</v>
      </c>
    </row>
    <row r="17" spans="1:12" x14ac:dyDescent="0.2">
      <c r="A17" s="4" t="s">
        <v>58</v>
      </c>
      <c r="B17" s="4" t="s">
        <v>59</v>
      </c>
      <c r="C17" s="5">
        <v>-84</v>
      </c>
      <c r="D17" s="6" t="s">
        <v>15</v>
      </c>
      <c r="E17" s="12">
        <f>70/2</f>
        <v>35</v>
      </c>
      <c r="F17" s="12">
        <v>0</v>
      </c>
      <c r="G17" s="5">
        <v>0</v>
      </c>
      <c r="H17" s="7">
        <v>0</v>
      </c>
      <c r="I17" s="5">
        <v>0</v>
      </c>
      <c r="J17" s="8">
        <f>'K1 Totals'!P8</f>
        <v>2.5</v>
      </c>
      <c r="K17" s="7">
        <f t="shared" si="0"/>
        <v>37.5</v>
      </c>
      <c r="L17" s="6" t="str">
        <f t="shared" ref="L17:L65" si="1">IF(K17&gt;599,"International A",IF(K17&gt;199,"International B",IF(K17&gt;130,"International C",IF(K17&gt;75,"National A","aucun"))))</f>
        <v>aucun</v>
      </c>
    </row>
    <row r="18" spans="1:12" x14ac:dyDescent="0.2">
      <c r="A18" s="4" t="s">
        <v>60</v>
      </c>
      <c r="B18" s="4" t="s">
        <v>61</v>
      </c>
      <c r="C18" s="5">
        <v>-84</v>
      </c>
      <c r="D18" s="6" t="s">
        <v>15</v>
      </c>
      <c r="E18" s="12">
        <f>40/2</f>
        <v>20</v>
      </c>
      <c r="F18" s="12">
        <v>0</v>
      </c>
      <c r="G18" s="5">
        <v>0</v>
      </c>
      <c r="H18" s="7">
        <v>0</v>
      </c>
      <c r="I18" s="5">
        <v>0</v>
      </c>
      <c r="J18" s="8">
        <f>'K1 Totals'!P9</f>
        <v>0</v>
      </c>
      <c r="K18" s="7">
        <f t="shared" si="0"/>
        <v>20</v>
      </c>
      <c r="L18" s="6" t="str">
        <f t="shared" si="1"/>
        <v>aucun</v>
      </c>
    </row>
    <row r="19" spans="1:12" x14ac:dyDescent="0.2">
      <c r="A19" s="4" t="s">
        <v>62</v>
      </c>
      <c r="B19" s="4" t="s">
        <v>63</v>
      </c>
      <c r="C19" s="5">
        <v>-84</v>
      </c>
      <c r="D19" s="6" t="s">
        <v>15</v>
      </c>
      <c r="E19" s="12">
        <f>30/2</f>
        <v>15</v>
      </c>
      <c r="F19" s="12">
        <v>0</v>
      </c>
      <c r="G19" s="5">
        <v>0</v>
      </c>
      <c r="H19" s="7">
        <v>0</v>
      </c>
      <c r="I19" s="5">
        <v>0</v>
      </c>
      <c r="J19" s="8">
        <f>'K1 Totals'!P10</f>
        <v>0</v>
      </c>
      <c r="K19" s="7">
        <f t="shared" si="0"/>
        <v>15</v>
      </c>
      <c r="L19" s="6" t="str">
        <f t="shared" si="1"/>
        <v>aucun</v>
      </c>
    </row>
    <row r="20" spans="1:12" x14ac:dyDescent="0.2">
      <c r="A20" s="6" t="s">
        <v>49</v>
      </c>
      <c r="B20" s="6" t="s">
        <v>30</v>
      </c>
      <c r="C20" s="7">
        <v>-75</v>
      </c>
      <c r="D20" s="6" t="s">
        <v>15</v>
      </c>
      <c r="E20" s="12">
        <f>100/2</f>
        <v>50</v>
      </c>
      <c r="F20" s="12">
        <v>0</v>
      </c>
      <c r="G20" s="5">
        <v>0</v>
      </c>
      <c r="H20" s="7">
        <v>0</v>
      </c>
      <c r="I20" s="5">
        <v>0</v>
      </c>
      <c r="J20" s="8">
        <f>'K1 Totals'!P11</f>
        <v>10</v>
      </c>
      <c r="K20" s="7">
        <f t="shared" si="0"/>
        <v>60</v>
      </c>
      <c r="L20" s="6" t="str">
        <f t="shared" si="1"/>
        <v>aucun</v>
      </c>
    </row>
    <row r="21" spans="1:12" x14ac:dyDescent="0.2">
      <c r="A21" s="4" t="s">
        <v>50</v>
      </c>
      <c r="B21" s="4" t="s">
        <v>51</v>
      </c>
      <c r="C21" s="5">
        <v>-75</v>
      </c>
      <c r="D21" s="6" t="s">
        <v>15</v>
      </c>
      <c r="E21" s="12">
        <f>70/2</f>
        <v>35</v>
      </c>
      <c r="F21" s="12">
        <v>0</v>
      </c>
      <c r="G21" s="5">
        <v>0</v>
      </c>
      <c r="H21" s="7">
        <v>0</v>
      </c>
      <c r="I21" s="5">
        <v>0</v>
      </c>
      <c r="J21" s="8">
        <f>'K1 Totals'!P12</f>
        <v>0</v>
      </c>
      <c r="K21" s="7">
        <f t="shared" si="0"/>
        <v>35</v>
      </c>
      <c r="L21" s="6" t="str">
        <f t="shared" si="1"/>
        <v>aucun</v>
      </c>
    </row>
    <row r="22" spans="1:12" x14ac:dyDescent="0.2">
      <c r="A22" s="4" t="s">
        <v>52</v>
      </c>
      <c r="B22" s="4" t="s">
        <v>53</v>
      </c>
      <c r="C22" s="5">
        <v>-75</v>
      </c>
      <c r="D22" s="6" t="s">
        <v>15</v>
      </c>
      <c r="E22" s="12">
        <f>40/2</f>
        <v>20</v>
      </c>
      <c r="F22" s="12">
        <v>0</v>
      </c>
      <c r="G22" s="5">
        <v>0</v>
      </c>
      <c r="H22" s="7">
        <v>0</v>
      </c>
      <c r="I22" s="5">
        <v>0</v>
      </c>
      <c r="J22" s="8">
        <f>'K1 Totals'!P13</f>
        <v>0</v>
      </c>
      <c r="K22" s="7">
        <f t="shared" si="0"/>
        <v>20</v>
      </c>
      <c r="L22" s="6" t="str">
        <f t="shared" si="1"/>
        <v>aucun</v>
      </c>
    </row>
    <row r="23" spans="1:12" x14ac:dyDescent="0.2">
      <c r="A23" s="4" t="s">
        <v>26</v>
      </c>
      <c r="B23" s="4" t="s">
        <v>54</v>
      </c>
      <c r="C23" s="5">
        <v>-75</v>
      </c>
      <c r="D23" s="6" t="s">
        <v>15</v>
      </c>
      <c r="E23" s="12">
        <f>30/2</f>
        <v>15</v>
      </c>
      <c r="F23" s="12">
        <v>0</v>
      </c>
      <c r="G23" s="5">
        <v>0</v>
      </c>
      <c r="H23" s="7">
        <v>0</v>
      </c>
      <c r="I23" s="5">
        <v>0</v>
      </c>
      <c r="J23" s="8">
        <f>'K1 Totals'!P14</f>
        <v>0</v>
      </c>
      <c r="K23" s="7">
        <f t="shared" si="0"/>
        <v>15</v>
      </c>
      <c r="L23" s="6" t="str">
        <f t="shared" si="1"/>
        <v>aucun</v>
      </c>
    </row>
    <row r="24" spans="1:12" x14ac:dyDescent="0.2">
      <c r="A24" s="4" t="s">
        <v>23</v>
      </c>
      <c r="B24" s="4" t="s">
        <v>97</v>
      </c>
      <c r="C24" s="9">
        <v>-68</v>
      </c>
      <c r="D24" s="6" t="s">
        <v>25</v>
      </c>
      <c r="E24" s="12">
        <f>70/2</f>
        <v>35</v>
      </c>
      <c r="F24" s="5">
        <f>240/2</f>
        <v>120</v>
      </c>
      <c r="G24" s="5">
        <v>0</v>
      </c>
      <c r="H24" s="7">
        <v>0</v>
      </c>
      <c r="I24" s="5">
        <v>0</v>
      </c>
      <c r="J24" s="8">
        <f>'K1 Totals'!P15</f>
        <v>120</v>
      </c>
      <c r="K24" s="7">
        <f t="shared" si="0"/>
        <v>275</v>
      </c>
      <c r="L24" s="6" t="str">
        <f t="shared" si="1"/>
        <v>International B</v>
      </c>
    </row>
    <row r="25" spans="1:12" x14ac:dyDescent="0.2">
      <c r="A25" s="4" t="s">
        <v>101</v>
      </c>
      <c r="B25" s="4" t="s">
        <v>102</v>
      </c>
      <c r="C25" s="10">
        <v>-68</v>
      </c>
      <c r="D25" s="6" t="s">
        <v>25</v>
      </c>
      <c r="E25" s="12">
        <f>40/2</f>
        <v>20</v>
      </c>
      <c r="F25" s="12">
        <v>0</v>
      </c>
      <c r="G25" s="5">
        <v>0</v>
      </c>
      <c r="H25" s="7">
        <v>0</v>
      </c>
      <c r="I25" s="5">
        <v>0</v>
      </c>
      <c r="J25" s="8">
        <f>'K1 Totals'!P16</f>
        <v>0</v>
      </c>
      <c r="K25" s="7">
        <f t="shared" si="0"/>
        <v>20</v>
      </c>
      <c r="L25" s="6" t="str">
        <f t="shared" si="1"/>
        <v>aucun</v>
      </c>
    </row>
    <row r="26" spans="1:12" x14ac:dyDescent="0.2">
      <c r="A26" s="4" t="s">
        <v>11</v>
      </c>
      <c r="B26" s="4" t="s">
        <v>43</v>
      </c>
      <c r="C26" s="5">
        <v>-67</v>
      </c>
      <c r="D26" s="6" t="s">
        <v>15</v>
      </c>
      <c r="E26" s="12">
        <f>70/2</f>
        <v>35</v>
      </c>
      <c r="F26" s="12">
        <v>0</v>
      </c>
      <c r="G26" s="5">
        <v>0</v>
      </c>
      <c r="H26" s="7">
        <v>0</v>
      </c>
      <c r="I26" s="5">
        <v>0</v>
      </c>
      <c r="J26" s="8">
        <f>'K1 Totals'!P17</f>
        <v>0</v>
      </c>
      <c r="K26" s="7">
        <f t="shared" si="0"/>
        <v>35</v>
      </c>
      <c r="L26" s="6" t="str">
        <f t="shared" si="1"/>
        <v>aucun</v>
      </c>
    </row>
    <row r="27" spans="1:12" x14ac:dyDescent="0.2">
      <c r="A27" s="4" t="s">
        <v>44</v>
      </c>
      <c r="B27" s="4" t="s">
        <v>38</v>
      </c>
      <c r="C27" s="5">
        <v>-67</v>
      </c>
      <c r="D27" s="6" t="s">
        <v>15</v>
      </c>
      <c r="E27" s="12">
        <f>100/2</f>
        <v>50</v>
      </c>
      <c r="F27" s="12">
        <v>0</v>
      </c>
      <c r="G27" s="5">
        <v>0</v>
      </c>
      <c r="H27" s="7">
        <v>0</v>
      </c>
      <c r="I27" s="5">
        <v>0</v>
      </c>
      <c r="J27" s="8">
        <f>'K1 Totals'!P18</f>
        <v>0</v>
      </c>
      <c r="K27" s="7">
        <f t="shared" si="0"/>
        <v>50</v>
      </c>
      <c r="L27" s="6" t="str">
        <f t="shared" si="1"/>
        <v>aucun</v>
      </c>
    </row>
    <row r="28" spans="1:12" x14ac:dyDescent="0.2">
      <c r="A28" s="4" t="s">
        <v>45</v>
      </c>
      <c r="B28" s="4" t="s">
        <v>46</v>
      </c>
      <c r="C28" s="5">
        <v>-67</v>
      </c>
      <c r="D28" s="6" t="s">
        <v>15</v>
      </c>
      <c r="E28" s="12">
        <f>40/2</f>
        <v>20</v>
      </c>
      <c r="F28" s="12">
        <v>0</v>
      </c>
      <c r="G28" s="5">
        <v>0</v>
      </c>
      <c r="H28" s="7">
        <v>0</v>
      </c>
      <c r="I28" s="5">
        <v>0</v>
      </c>
      <c r="J28" s="8">
        <f>'K1 Totals'!P19</f>
        <v>5</v>
      </c>
      <c r="K28" s="7">
        <f t="shared" si="0"/>
        <v>25</v>
      </c>
      <c r="L28" s="6" t="str">
        <f t="shared" si="1"/>
        <v>aucun</v>
      </c>
    </row>
    <row r="29" spans="1:12" x14ac:dyDescent="0.2">
      <c r="A29" s="4" t="s">
        <v>47</v>
      </c>
      <c r="B29" s="4" t="s">
        <v>48</v>
      </c>
      <c r="C29" s="5">
        <v>-67</v>
      </c>
      <c r="D29" s="6" t="s">
        <v>15</v>
      </c>
      <c r="E29" s="12">
        <f>30/2</f>
        <v>15</v>
      </c>
      <c r="F29" s="12">
        <v>0</v>
      </c>
      <c r="G29" s="5">
        <v>0</v>
      </c>
      <c r="H29" s="7">
        <v>0</v>
      </c>
      <c r="I29" s="5">
        <v>0</v>
      </c>
      <c r="J29" s="8">
        <f>'K1 Totals'!P20</f>
        <v>0</v>
      </c>
      <c r="K29" s="7">
        <f t="shared" si="0"/>
        <v>15</v>
      </c>
      <c r="L29" s="6" t="str">
        <f t="shared" si="1"/>
        <v>aucun</v>
      </c>
    </row>
    <row r="30" spans="1:12" x14ac:dyDescent="0.2">
      <c r="A30" s="4" t="s">
        <v>88</v>
      </c>
      <c r="B30" s="4" t="s">
        <v>89</v>
      </c>
      <c r="C30" s="7">
        <v>-61</v>
      </c>
      <c r="D30" s="6" t="s">
        <v>25</v>
      </c>
      <c r="E30" s="12">
        <f>100/2</f>
        <v>50</v>
      </c>
      <c r="F30" s="12">
        <v>0</v>
      </c>
      <c r="G30" s="5">
        <v>0</v>
      </c>
      <c r="H30" s="7">
        <v>0</v>
      </c>
      <c r="I30" s="5">
        <v>0</v>
      </c>
      <c r="J30" s="8">
        <f>'K1 Totals'!P21</f>
        <v>630</v>
      </c>
      <c r="K30" s="7">
        <f t="shared" si="0"/>
        <v>680</v>
      </c>
      <c r="L30" s="6" t="str">
        <f t="shared" si="1"/>
        <v>International A</v>
      </c>
    </row>
    <row r="31" spans="1:12" x14ac:dyDescent="0.2">
      <c r="A31" s="4" t="s">
        <v>93</v>
      </c>
      <c r="B31" s="4" t="s">
        <v>94</v>
      </c>
      <c r="C31" s="9">
        <v>-61</v>
      </c>
      <c r="D31" s="6" t="s">
        <v>25</v>
      </c>
      <c r="E31" s="12">
        <f>70/2</f>
        <v>35</v>
      </c>
      <c r="F31" s="12">
        <v>0</v>
      </c>
      <c r="G31" s="5">
        <v>0</v>
      </c>
      <c r="H31" s="7">
        <v>0</v>
      </c>
      <c r="I31" s="5">
        <v>0</v>
      </c>
      <c r="J31" s="8">
        <f>'K1 Totals'!P22</f>
        <v>0</v>
      </c>
      <c r="K31" s="7">
        <f t="shared" si="0"/>
        <v>35</v>
      </c>
      <c r="L31" s="6" t="str">
        <f t="shared" si="1"/>
        <v>aucun</v>
      </c>
    </row>
    <row r="32" spans="1:12" x14ac:dyDescent="0.2">
      <c r="A32" s="4" t="s">
        <v>95</v>
      </c>
      <c r="B32" s="4" t="s">
        <v>96</v>
      </c>
      <c r="C32" s="7">
        <v>-61</v>
      </c>
      <c r="D32" s="6" t="s">
        <v>25</v>
      </c>
      <c r="E32" s="12">
        <f>40/2</f>
        <v>20</v>
      </c>
      <c r="F32" s="12">
        <v>0</v>
      </c>
      <c r="G32" s="5">
        <v>0</v>
      </c>
      <c r="H32" s="7">
        <v>0</v>
      </c>
      <c r="I32" s="5">
        <v>0</v>
      </c>
      <c r="J32" s="8">
        <f>'K1 Totals'!P23</f>
        <v>0</v>
      </c>
      <c r="K32" s="7">
        <f t="shared" si="0"/>
        <v>20</v>
      </c>
      <c r="L32" s="6" t="str">
        <f t="shared" si="1"/>
        <v>aucun</v>
      </c>
    </row>
    <row r="33" spans="1:12" x14ac:dyDescent="0.2">
      <c r="A33" s="4" t="s">
        <v>35</v>
      </c>
      <c r="B33" s="4" t="s">
        <v>36</v>
      </c>
      <c r="C33" s="5">
        <v>-60</v>
      </c>
      <c r="D33" s="6" t="s">
        <v>15</v>
      </c>
      <c r="E33" s="12">
        <f>100/2</f>
        <v>50</v>
      </c>
      <c r="F33" s="12">
        <v>0</v>
      </c>
      <c r="G33" s="5">
        <v>0</v>
      </c>
      <c r="H33" s="7">
        <v>0</v>
      </c>
      <c r="I33" s="5">
        <v>0</v>
      </c>
      <c r="J33" s="8">
        <f>'K1 Totals'!P24</f>
        <v>0</v>
      </c>
      <c r="K33" s="7">
        <f t="shared" si="0"/>
        <v>50</v>
      </c>
      <c r="L33" s="6" t="str">
        <f t="shared" si="1"/>
        <v>aucun</v>
      </c>
    </row>
    <row r="34" spans="1:12" x14ac:dyDescent="0.2">
      <c r="A34" s="4" t="s">
        <v>37</v>
      </c>
      <c r="B34" s="4" t="s">
        <v>38</v>
      </c>
      <c r="C34" s="5">
        <v>-60</v>
      </c>
      <c r="D34" s="6" t="s">
        <v>15</v>
      </c>
      <c r="E34" s="12">
        <f>70/2</f>
        <v>35</v>
      </c>
      <c r="F34" s="12">
        <v>0</v>
      </c>
      <c r="G34" s="5">
        <v>0</v>
      </c>
      <c r="H34" s="7">
        <v>0</v>
      </c>
      <c r="I34" s="5">
        <v>0</v>
      </c>
      <c r="J34" s="8">
        <f>'K1 Totals'!P25</f>
        <v>0</v>
      </c>
      <c r="K34" s="7">
        <f t="shared" si="0"/>
        <v>35</v>
      </c>
      <c r="L34" s="6" t="str">
        <f t="shared" si="1"/>
        <v>aucun</v>
      </c>
    </row>
    <row r="35" spans="1:12" x14ac:dyDescent="0.2">
      <c r="A35" s="4" t="s">
        <v>39</v>
      </c>
      <c r="B35" s="4" t="s">
        <v>40</v>
      </c>
      <c r="C35" s="5">
        <v>-60</v>
      </c>
      <c r="D35" s="6" t="s">
        <v>15</v>
      </c>
      <c r="E35" s="12">
        <f>40/2</f>
        <v>20</v>
      </c>
      <c r="F35" s="12">
        <v>0</v>
      </c>
      <c r="G35" s="5">
        <v>0</v>
      </c>
      <c r="H35" s="7">
        <v>0</v>
      </c>
      <c r="I35" s="5">
        <v>0</v>
      </c>
      <c r="J35" s="8">
        <f>'K1 Totals'!P26</f>
        <v>0</v>
      </c>
      <c r="K35" s="7">
        <f t="shared" si="0"/>
        <v>20</v>
      </c>
      <c r="L35" s="6" t="str">
        <f t="shared" si="1"/>
        <v>aucun</v>
      </c>
    </row>
    <row r="36" spans="1:12" x14ac:dyDescent="0.2">
      <c r="A36" s="4" t="s">
        <v>41</v>
      </c>
      <c r="B36" s="4" t="s">
        <v>42</v>
      </c>
      <c r="C36" s="5">
        <v>-60</v>
      </c>
      <c r="D36" s="6" t="s">
        <v>15</v>
      </c>
      <c r="E36" s="12">
        <f>30/2</f>
        <v>15</v>
      </c>
      <c r="F36" s="12">
        <v>0</v>
      </c>
      <c r="G36" s="5">
        <v>0</v>
      </c>
      <c r="H36" s="7">
        <v>0</v>
      </c>
      <c r="I36" s="5">
        <v>0</v>
      </c>
      <c r="J36" s="8">
        <f>'K1 Totals'!P27</f>
        <v>0</v>
      </c>
      <c r="K36" s="7">
        <f t="shared" si="0"/>
        <v>15</v>
      </c>
      <c r="L36" s="6" t="str">
        <f t="shared" si="1"/>
        <v>aucun</v>
      </c>
    </row>
    <row r="37" spans="1:12" x14ac:dyDescent="0.2">
      <c r="A37" s="4" t="s">
        <v>78</v>
      </c>
      <c r="B37" s="4" t="s">
        <v>79</v>
      </c>
      <c r="C37" s="5">
        <v>-55</v>
      </c>
      <c r="D37" s="6" t="s">
        <v>25</v>
      </c>
      <c r="E37" s="12">
        <f>70/2</f>
        <v>35</v>
      </c>
      <c r="F37" s="5">
        <f>210/2</f>
        <v>105</v>
      </c>
      <c r="G37" s="5">
        <f>420/2</f>
        <v>210</v>
      </c>
      <c r="H37" s="7">
        <v>0</v>
      </c>
      <c r="I37" s="5">
        <v>0</v>
      </c>
      <c r="J37" s="8">
        <f>'K1 Totals'!P28</f>
        <v>15</v>
      </c>
      <c r="K37" s="7">
        <f t="shared" si="0"/>
        <v>365</v>
      </c>
      <c r="L37" s="6" t="str">
        <f t="shared" si="1"/>
        <v>International B</v>
      </c>
    </row>
    <row r="38" spans="1:12" x14ac:dyDescent="0.2">
      <c r="A38" s="4" t="s">
        <v>80</v>
      </c>
      <c r="B38" s="4" t="s">
        <v>81</v>
      </c>
      <c r="C38" s="5">
        <v>-55</v>
      </c>
      <c r="D38" s="6" t="s">
        <v>25</v>
      </c>
      <c r="E38" s="12">
        <f>100/2</f>
        <v>50</v>
      </c>
      <c r="F38" s="12">
        <v>0</v>
      </c>
      <c r="G38" s="5">
        <v>0</v>
      </c>
      <c r="H38" s="7">
        <v>0</v>
      </c>
      <c r="I38" s="5">
        <v>0</v>
      </c>
      <c r="J38" s="8">
        <f>'K1 Totals'!P29</f>
        <v>0</v>
      </c>
      <c r="K38" s="7">
        <f t="shared" si="0"/>
        <v>50</v>
      </c>
      <c r="L38" s="6" t="str">
        <f t="shared" si="1"/>
        <v>aucun</v>
      </c>
    </row>
    <row r="39" spans="1:12" x14ac:dyDescent="0.2">
      <c r="A39" s="4" t="s">
        <v>82</v>
      </c>
      <c r="B39" s="4" t="s">
        <v>72</v>
      </c>
      <c r="C39" s="5">
        <v>-55</v>
      </c>
      <c r="D39" s="6" t="s">
        <v>25</v>
      </c>
      <c r="E39" s="12">
        <f>70/2</f>
        <v>35</v>
      </c>
      <c r="F39" s="12">
        <v>0</v>
      </c>
      <c r="G39" s="5">
        <v>0</v>
      </c>
      <c r="H39" s="7">
        <v>0</v>
      </c>
      <c r="I39" s="5">
        <v>0</v>
      </c>
      <c r="J39" s="8">
        <f>'K1 Totals'!P30</f>
        <v>0</v>
      </c>
      <c r="K39" s="7">
        <f t="shared" si="0"/>
        <v>35</v>
      </c>
      <c r="L39" s="6" t="str">
        <f t="shared" si="1"/>
        <v>aucun</v>
      </c>
    </row>
    <row r="40" spans="1:12" x14ac:dyDescent="0.2">
      <c r="A40" s="4" t="s">
        <v>71</v>
      </c>
      <c r="B40" s="4" t="s">
        <v>72</v>
      </c>
      <c r="C40" s="5">
        <v>-50</v>
      </c>
      <c r="D40" s="6" t="s">
        <v>25</v>
      </c>
      <c r="E40" s="12">
        <f>100/2</f>
        <v>50</v>
      </c>
      <c r="F40" s="12">
        <v>0</v>
      </c>
      <c r="G40" s="5">
        <v>0</v>
      </c>
      <c r="H40" s="7">
        <v>0</v>
      </c>
      <c r="I40" s="5">
        <v>0</v>
      </c>
      <c r="J40" s="8">
        <f>'K1 Totals'!P31</f>
        <v>0</v>
      </c>
      <c r="K40" s="7">
        <f t="shared" si="0"/>
        <v>50</v>
      </c>
      <c r="L40" s="6" t="str">
        <f t="shared" si="1"/>
        <v>aucun</v>
      </c>
    </row>
    <row r="41" spans="1:12" x14ac:dyDescent="0.2">
      <c r="A41" s="4" t="s">
        <v>76</v>
      </c>
      <c r="B41" s="4" t="s">
        <v>77</v>
      </c>
      <c r="C41" s="5">
        <v>-50</v>
      </c>
      <c r="D41" s="6" t="s">
        <v>25</v>
      </c>
      <c r="E41" s="12">
        <f>40/2</f>
        <v>20</v>
      </c>
      <c r="F41" s="12">
        <v>0</v>
      </c>
      <c r="G41" s="5">
        <v>0</v>
      </c>
      <c r="H41" s="7">
        <v>0</v>
      </c>
      <c r="I41" s="5">
        <v>0</v>
      </c>
      <c r="J41" s="8">
        <f>'K1 Totals'!P32</f>
        <v>0</v>
      </c>
      <c r="K41" s="7">
        <f t="shared" si="0"/>
        <v>20</v>
      </c>
      <c r="L41" s="6" t="str">
        <f t="shared" si="1"/>
        <v>aucun</v>
      </c>
    </row>
    <row r="42" spans="1:12" x14ac:dyDescent="0.2">
      <c r="A42" s="4" t="s">
        <v>74</v>
      </c>
      <c r="B42" s="4" t="s">
        <v>73</v>
      </c>
      <c r="C42" s="10" t="s">
        <v>75</v>
      </c>
      <c r="D42" s="6" t="s">
        <v>25</v>
      </c>
      <c r="E42" s="12">
        <f>70/2</f>
        <v>35</v>
      </c>
      <c r="F42" s="12">
        <v>0</v>
      </c>
      <c r="G42" s="5">
        <v>0</v>
      </c>
      <c r="H42" s="7">
        <v>0</v>
      </c>
      <c r="I42" s="5">
        <v>0</v>
      </c>
      <c r="J42" s="8">
        <f>'K1 Totals'!P33</f>
        <v>0</v>
      </c>
      <c r="K42" s="7">
        <f t="shared" si="0"/>
        <v>35</v>
      </c>
      <c r="L42" s="6" t="str">
        <f t="shared" si="1"/>
        <v>aucun</v>
      </c>
    </row>
    <row r="43" spans="1:12" x14ac:dyDescent="0.2">
      <c r="A43" s="4" t="s">
        <v>83</v>
      </c>
      <c r="B43" s="4" t="s">
        <v>84</v>
      </c>
      <c r="C43" s="9" t="s">
        <v>85</v>
      </c>
      <c r="D43" s="6" t="s">
        <v>25</v>
      </c>
      <c r="E43" s="12">
        <f>40/2</f>
        <v>20</v>
      </c>
      <c r="F43" s="12">
        <v>0</v>
      </c>
      <c r="G43" s="5">
        <v>0</v>
      </c>
      <c r="H43" s="7">
        <v>0</v>
      </c>
      <c r="I43" s="5">
        <v>0</v>
      </c>
      <c r="J43" s="8">
        <f>'K1 Totals'!P34</f>
        <v>0</v>
      </c>
      <c r="K43" s="7">
        <f t="shared" si="0"/>
        <v>20</v>
      </c>
      <c r="L43" s="6" t="str">
        <f t="shared" si="1"/>
        <v>aucun</v>
      </c>
    </row>
    <row r="44" spans="1:12" x14ac:dyDescent="0.2">
      <c r="A44" s="4" t="s">
        <v>86</v>
      </c>
      <c r="B44" s="4" t="s">
        <v>87</v>
      </c>
      <c r="C44" s="9" t="s">
        <v>85</v>
      </c>
      <c r="D44" s="6" t="s">
        <v>25</v>
      </c>
      <c r="E44" s="12">
        <f>30/2</f>
        <v>15</v>
      </c>
      <c r="F44" s="12">
        <v>0</v>
      </c>
      <c r="G44" s="5">
        <v>0</v>
      </c>
      <c r="H44" s="7">
        <v>0</v>
      </c>
      <c r="I44" s="5">
        <v>0</v>
      </c>
      <c r="J44" s="8">
        <f>'K1 Totals'!P35</f>
        <v>0</v>
      </c>
      <c r="K44" s="7">
        <f t="shared" si="0"/>
        <v>15</v>
      </c>
      <c r="L44" s="6" t="str">
        <f t="shared" si="1"/>
        <v>aucun</v>
      </c>
    </row>
    <row r="45" spans="1:12" x14ac:dyDescent="0.2">
      <c r="A45" s="4" t="s">
        <v>90</v>
      </c>
      <c r="B45" s="4" t="s">
        <v>91</v>
      </c>
      <c r="C45" s="9" t="s">
        <v>92</v>
      </c>
      <c r="D45" s="6" t="s">
        <v>25</v>
      </c>
      <c r="E45" s="12">
        <f>100/2</f>
        <v>50</v>
      </c>
      <c r="F45" s="12">
        <v>0</v>
      </c>
      <c r="G45" s="5">
        <v>0</v>
      </c>
      <c r="H45" s="7">
        <v>0</v>
      </c>
      <c r="I45" s="5">
        <v>0</v>
      </c>
      <c r="J45" s="8">
        <f>'K1 Totals'!P36</f>
        <v>0</v>
      </c>
      <c r="K45" s="7">
        <f t="shared" ref="K45:K65" si="2">SUM(E45:J45)</f>
        <v>50</v>
      </c>
      <c r="L45" s="6" t="str">
        <f t="shared" si="1"/>
        <v>aucun</v>
      </c>
    </row>
    <row r="46" spans="1:12" x14ac:dyDescent="0.2">
      <c r="A46" s="4" t="s">
        <v>98</v>
      </c>
      <c r="B46" s="4" t="s">
        <v>99</v>
      </c>
      <c r="C46" s="10" t="s">
        <v>100</v>
      </c>
      <c r="D46" s="6" t="s">
        <v>25</v>
      </c>
      <c r="E46" s="12">
        <f>100/2</f>
        <v>50</v>
      </c>
      <c r="F46" s="12">
        <v>0</v>
      </c>
      <c r="G46" s="5">
        <v>0</v>
      </c>
      <c r="H46" s="7">
        <v>0</v>
      </c>
      <c r="I46" s="5">
        <v>0</v>
      </c>
      <c r="J46" s="8">
        <f>'K1 Totals'!P37</f>
        <v>0</v>
      </c>
      <c r="K46" s="7">
        <f t="shared" si="2"/>
        <v>50</v>
      </c>
      <c r="L46" s="6" t="str">
        <f t="shared" si="1"/>
        <v>aucun</v>
      </c>
    </row>
    <row r="47" spans="1:12" x14ac:dyDescent="0.2">
      <c r="A47" s="4" t="s">
        <v>103</v>
      </c>
      <c r="B47" s="4" t="s">
        <v>105</v>
      </c>
      <c r="C47" s="10" t="s">
        <v>100</v>
      </c>
      <c r="D47" s="6" t="s">
        <v>25</v>
      </c>
      <c r="E47" s="12">
        <f>30/2</f>
        <v>15</v>
      </c>
      <c r="F47" s="12">
        <v>0</v>
      </c>
      <c r="G47" s="5">
        <v>0</v>
      </c>
      <c r="H47" s="7">
        <v>0</v>
      </c>
      <c r="I47" s="5">
        <v>0</v>
      </c>
      <c r="J47" s="8">
        <f>'K1 Totals'!P38</f>
        <v>30</v>
      </c>
      <c r="K47" s="7">
        <f t="shared" si="2"/>
        <v>45</v>
      </c>
      <c r="L47" s="6" t="str">
        <f t="shared" si="1"/>
        <v>aucun</v>
      </c>
    </row>
    <row r="48" spans="1:12" x14ac:dyDescent="0.2">
      <c r="A48" s="4" t="s">
        <v>64</v>
      </c>
      <c r="B48" s="4" t="s">
        <v>65</v>
      </c>
      <c r="C48" s="10" t="s">
        <v>66</v>
      </c>
      <c r="D48" s="6" t="s">
        <v>25</v>
      </c>
      <c r="E48" s="12">
        <f>100/2</f>
        <v>50</v>
      </c>
      <c r="F48" s="12">
        <v>0</v>
      </c>
      <c r="G48" s="5">
        <v>0</v>
      </c>
      <c r="H48" s="7">
        <v>0</v>
      </c>
      <c r="I48" s="5">
        <v>0</v>
      </c>
      <c r="J48" s="8">
        <f>'K1 Totals'!P39</f>
        <v>0</v>
      </c>
      <c r="K48" s="7">
        <f t="shared" si="2"/>
        <v>50</v>
      </c>
      <c r="L48" s="6" t="str">
        <f t="shared" si="1"/>
        <v>aucun</v>
      </c>
    </row>
    <row r="49" spans="1:12" x14ac:dyDescent="0.2">
      <c r="A49" s="4" t="s">
        <v>67</v>
      </c>
      <c r="B49" s="4" t="s">
        <v>68</v>
      </c>
      <c r="C49" s="5" t="s">
        <v>66</v>
      </c>
      <c r="D49" s="6" t="s">
        <v>25</v>
      </c>
      <c r="E49" s="12">
        <f>70/2</f>
        <v>35</v>
      </c>
      <c r="F49" s="12">
        <v>0</v>
      </c>
      <c r="G49" s="5">
        <v>0</v>
      </c>
      <c r="H49" s="7">
        <v>0</v>
      </c>
      <c r="I49" s="5">
        <v>0</v>
      </c>
      <c r="J49" s="8">
        <f>'K1 Totals'!P40</f>
        <v>0</v>
      </c>
      <c r="K49" s="7">
        <f t="shared" si="2"/>
        <v>35</v>
      </c>
      <c r="L49" s="6" t="str">
        <f t="shared" si="1"/>
        <v>aucun</v>
      </c>
    </row>
    <row r="50" spans="1:12" x14ac:dyDescent="0.2">
      <c r="A50" s="4" t="s">
        <v>69</v>
      </c>
      <c r="B50" s="4" t="s">
        <v>70</v>
      </c>
      <c r="C50" s="10" t="s">
        <v>66</v>
      </c>
      <c r="D50" s="6" t="s">
        <v>25</v>
      </c>
      <c r="E50" s="12">
        <f>40/2</f>
        <v>20</v>
      </c>
      <c r="F50" s="12">
        <v>0</v>
      </c>
      <c r="G50" s="5">
        <v>0</v>
      </c>
      <c r="H50" s="7">
        <v>0</v>
      </c>
      <c r="I50" s="5">
        <v>0</v>
      </c>
      <c r="J50" s="8">
        <f>'K1 Totals'!P41</f>
        <v>0</v>
      </c>
      <c r="K50" s="7">
        <f t="shared" si="2"/>
        <v>20</v>
      </c>
      <c r="L50" s="6" t="str">
        <f t="shared" si="1"/>
        <v>aucun</v>
      </c>
    </row>
    <row r="51" spans="1:12" x14ac:dyDescent="0.2">
      <c r="A51" s="4" t="s">
        <v>26</v>
      </c>
      <c r="B51" s="4" t="s">
        <v>27</v>
      </c>
      <c r="C51" s="5" t="s">
        <v>28</v>
      </c>
      <c r="D51" s="6" t="s">
        <v>15</v>
      </c>
      <c r="E51" s="12">
        <f>100/2</f>
        <v>50</v>
      </c>
      <c r="F51" s="12">
        <v>0</v>
      </c>
      <c r="G51" s="5">
        <f>420/2</f>
        <v>210</v>
      </c>
      <c r="H51" s="7">
        <v>0</v>
      </c>
      <c r="I51" s="5">
        <v>0</v>
      </c>
      <c r="J51" s="8">
        <f>'K1 Totals'!P42</f>
        <v>225</v>
      </c>
      <c r="K51" s="7">
        <f t="shared" si="2"/>
        <v>485</v>
      </c>
      <c r="L51" s="6" t="str">
        <f t="shared" si="1"/>
        <v>International B</v>
      </c>
    </row>
    <row r="52" spans="1:12" x14ac:dyDescent="0.2">
      <c r="A52" s="4" t="s">
        <v>29</v>
      </c>
      <c r="B52" s="4" t="s">
        <v>30</v>
      </c>
      <c r="C52" s="5" t="s">
        <v>28</v>
      </c>
      <c r="D52" s="6" t="s">
        <v>15</v>
      </c>
      <c r="E52" s="12">
        <f>100/2</f>
        <v>50</v>
      </c>
      <c r="F52" s="12">
        <v>0</v>
      </c>
      <c r="G52" s="5">
        <v>0</v>
      </c>
      <c r="H52" s="7">
        <v>0</v>
      </c>
      <c r="I52" s="5">
        <v>0</v>
      </c>
      <c r="J52" s="8">
        <f>'K1 Totals'!P43</f>
        <v>32.5</v>
      </c>
      <c r="K52" s="7">
        <f t="shared" si="2"/>
        <v>82.5</v>
      </c>
      <c r="L52" s="6" t="str">
        <f t="shared" si="1"/>
        <v>National A</v>
      </c>
    </row>
    <row r="53" spans="1:12" x14ac:dyDescent="0.2">
      <c r="A53" s="4" t="s">
        <v>31</v>
      </c>
      <c r="B53" s="4" t="s">
        <v>32</v>
      </c>
      <c r="C53" s="5" t="s">
        <v>28</v>
      </c>
      <c r="D53" s="6" t="s">
        <v>15</v>
      </c>
      <c r="E53" s="12">
        <f>40/2</f>
        <v>20</v>
      </c>
      <c r="F53" s="12">
        <v>0</v>
      </c>
      <c r="G53" s="5">
        <v>0</v>
      </c>
      <c r="H53" s="7">
        <v>0</v>
      </c>
      <c r="I53" s="5">
        <v>0</v>
      </c>
      <c r="J53" s="8">
        <f>'K1 Totals'!P44</f>
        <v>0</v>
      </c>
      <c r="K53" s="7">
        <f t="shared" si="2"/>
        <v>20</v>
      </c>
      <c r="L53" s="6" t="str">
        <f t="shared" si="1"/>
        <v>aucun</v>
      </c>
    </row>
    <row r="54" spans="1:12" x14ac:dyDescent="0.2">
      <c r="A54" s="4" t="s">
        <v>33</v>
      </c>
      <c r="B54" s="4" t="s">
        <v>34</v>
      </c>
      <c r="C54" s="5" t="s">
        <v>28</v>
      </c>
      <c r="D54" s="6" t="s">
        <v>15</v>
      </c>
      <c r="E54" s="12">
        <f>30/2</f>
        <v>15</v>
      </c>
      <c r="F54" s="12">
        <v>0</v>
      </c>
      <c r="G54" s="5">
        <v>0</v>
      </c>
      <c r="H54" s="7">
        <v>0</v>
      </c>
      <c r="I54" s="5">
        <v>0</v>
      </c>
      <c r="J54" s="8">
        <f>'K1 Totals'!P45</f>
        <v>0</v>
      </c>
      <c r="K54" s="7">
        <f t="shared" si="2"/>
        <v>15</v>
      </c>
      <c r="L54" s="6" t="str">
        <f t="shared" si="1"/>
        <v>aucun</v>
      </c>
    </row>
    <row r="55" spans="1:12" x14ac:dyDescent="0.2">
      <c r="A55" s="4" t="s">
        <v>17</v>
      </c>
      <c r="B55" s="4" t="s">
        <v>18</v>
      </c>
      <c r="C55" s="5" t="s">
        <v>3</v>
      </c>
      <c r="D55" s="6" t="s">
        <v>25</v>
      </c>
      <c r="E55" s="12">
        <f>100/2</f>
        <v>50</v>
      </c>
      <c r="F55" s="12">
        <v>0</v>
      </c>
      <c r="G55" s="5">
        <v>0</v>
      </c>
      <c r="H55" s="7">
        <v>60</v>
      </c>
      <c r="I55" s="5">
        <v>0</v>
      </c>
      <c r="J55" s="8">
        <f>'K1 Totals'!P46</f>
        <v>20</v>
      </c>
      <c r="K55" s="7">
        <f t="shared" si="2"/>
        <v>130</v>
      </c>
      <c r="L55" s="6" t="str">
        <f t="shared" si="1"/>
        <v>National A</v>
      </c>
    </row>
    <row r="56" spans="1:12" x14ac:dyDescent="0.2">
      <c r="A56" s="4" t="s">
        <v>19</v>
      </c>
      <c r="B56" s="4" t="s">
        <v>20</v>
      </c>
      <c r="C56" s="5" t="s">
        <v>3</v>
      </c>
      <c r="D56" s="6" t="s">
        <v>25</v>
      </c>
      <c r="E56" s="12">
        <f>70/2</f>
        <v>35</v>
      </c>
      <c r="F56" s="12">
        <v>0</v>
      </c>
      <c r="G56" s="5">
        <v>0</v>
      </c>
      <c r="H56" s="7">
        <v>0</v>
      </c>
      <c r="I56" s="5">
        <v>0</v>
      </c>
      <c r="J56" s="8">
        <f>'K1 Totals'!P47</f>
        <v>2.5</v>
      </c>
      <c r="K56" s="7">
        <f t="shared" si="2"/>
        <v>37.5</v>
      </c>
      <c r="L56" s="6" t="str">
        <f t="shared" si="1"/>
        <v>aucun</v>
      </c>
    </row>
    <row r="57" spans="1:12" x14ac:dyDescent="0.2">
      <c r="A57" s="4" t="s">
        <v>21</v>
      </c>
      <c r="B57" s="4" t="s">
        <v>22</v>
      </c>
      <c r="C57" s="5" t="s">
        <v>3</v>
      </c>
      <c r="D57" s="6" t="s">
        <v>25</v>
      </c>
      <c r="E57" s="12">
        <f>40/2</f>
        <v>20</v>
      </c>
      <c r="F57" s="12">
        <v>0</v>
      </c>
      <c r="G57" s="5">
        <v>0</v>
      </c>
      <c r="H57" s="7">
        <v>0</v>
      </c>
      <c r="I57" s="5">
        <v>0</v>
      </c>
      <c r="J57" s="8">
        <f>'K1 Totals'!P48</f>
        <v>0</v>
      </c>
      <c r="K57" s="7">
        <f t="shared" si="2"/>
        <v>20</v>
      </c>
      <c r="L57" s="6" t="str">
        <f t="shared" si="1"/>
        <v>aucun</v>
      </c>
    </row>
    <row r="58" spans="1:12" x14ac:dyDescent="0.2">
      <c r="A58" s="4" t="s">
        <v>23</v>
      </c>
      <c r="B58" s="4" t="s">
        <v>24</v>
      </c>
      <c r="C58" s="5" t="s">
        <v>3</v>
      </c>
      <c r="D58" s="6" t="s">
        <v>25</v>
      </c>
      <c r="E58" s="12">
        <f>30/2</f>
        <v>15</v>
      </c>
      <c r="F58" s="12">
        <v>0</v>
      </c>
      <c r="G58" s="5">
        <v>0</v>
      </c>
      <c r="H58" s="7">
        <v>0</v>
      </c>
      <c r="I58" s="5">
        <v>0</v>
      </c>
      <c r="J58" s="8">
        <f>'K1 Totals'!P49</f>
        <v>0</v>
      </c>
      <c r="K58" s="7">
        <f t="shared" si="2"/>
        <v>15</v>
      </c>
      <c r="L58" s="6" t="str">
        <f t="shared" si="1"/>
        <v>aucun</v>
      </c>
    </row>
    <row r="59" spans="1:12" x14ac:dyDescent="0.2">
      <c r="A59" s="4" t="s">
        <v>1</v>
      </c>
      <c r="B59" s="4" t="s">
        <v>2</v>
      </c>
      <c r="C59" s="5" t="s">
        <v>3</v>
      </c>
      <c r="D59" s="6" t="s">
        <v>15</v>
      </c>
      <c r="E59" s="12">
        <f>100/2</f>
        <v>50</v>
      </c>
      <c r="F59" s="12">
        <v>0</v>
      </c>
      <c r="G59" s="5">
        <v>0</v>
      </c>
      <c r="H59" s="5">
        <v>0</v>
      </c>
      <c r="I59" s="5">
        <v>0</v>
      </c>
      <c r="J59" s="8">
        <f>'K1 Totals'!P50</f>
        <v>0</v>
      </c>
      <c r="K59" s="7">
        <f t="shared" si="2"/>
        <v>50</v>
      </c>
      <c r="L59" s="6" t="str">
        <f t="shared" si="1"/>
        <v>aucun</v>
      </c>
    </row>
    <row r="60" spans="1:12" x14ac:dyDescent="0.2">
      <c r="A60" s="4" t="s">
        <v>119</v>
      </c>
      <c r="B60" s="4" t="s">
        <v>118</v>
      </c>
      <c r="C60" s="5" t="s">
        <v>3</v>
      </c>
      <c r="D60" s="6" t="s">
        <v>15</v>
      </c>
      <c r="E60" s="12">
        <f>40/2</f>
        <v>20</v>
      </c>
      <c r="F60" s="12">
        <v>0</v>
      </c>
      <c r="G60" s="5">
        <v>0</v>
      </c>
      <c r="H60" s="5">
        <v>0</v>
      </c>
      <c r="I60" s="5">
        <v>0</v>
      </c>
      <c r="J60" s="8">
        <f>'K1 Totals'!P51</f>
        <v>5</v>
      </c>
      <c r="K60" s="7">
        <f>SUM(E60:J60)</f>
        <v>25</v>
      </c>
      <c r="L60" s="6" t="str">
        <f t="shared" si="1"/>
        <v>aucun</v>
      </c>
    </row>
    <row r="61" spans="1:12" x14ac:dyDescent="0.2">
      <c r="A61" s="4" t="s">
        <v>4</v>
      </c>
      <c r="B61" s="4" t="s">
        <v>5</v>
      </c>
      <c r="C61" s="5" t="s">
        <v>3</v>
      </c>
      <c r="D61" s="6" t="s">
        <v>15</v>
      </c>
      <c r="E61" s="12">
        <f>70/2</f>
        <v>35</v>
      </c>
      <c r="F61" s="12">
        <v>0</v>
      </c>
      <c r="G61" s="5">
        <v>0</v>
      </c>
      <c r="H61" s="5">
        <v>0</v>
      </c>
      <c r="I61" s="5">
        <v>0</v>
      </c>
      <c r="J61" s="8">
        <f>'K1 Totals'!P52</f>
        <v>0</v>
      </c>
      <c r="K61" s="7">
        <f t="shared" si="2"/>
        <v>35</v>
      </c>
      <c r="L61" s="6" t="str">
        <f t="shared" si="1"/>
        <v>aucun</v>
      </c>
    </row>
    <row r="62" spans="1:12" x14ac:dyDescent="0.2">
      <c r="A62" s="4" t="s">
        <v>7</v>
      </c>
      <c r="B62" s="4" t="s">
        <v>6</v>
      </c>
      <c r="C62" s="5" t="s">
        <v>3</v>
      </c>
      <c r="D62" s="6" t="s">
        <v>15</v>
      </c>
      <c r="E62" s="12">
        <f>30/2</f>
        <v>15</v>
      </c>
      <c r="F62" s="12">
        <v>0</v>
      </c>
      <c r="G62" s="5">
        <v>0</v>
      </c>
      <c r="H62" s="5">
        <v>0</v>
      </c>
      <c r="I62" s="5">
        <v>0</v>
      </c>
      <c r="J62" s="8">
        <f>'K1 Totals'!P53</f>
        <v>0</v>
      </c>
      <c r="K62" s="7">
        <f t="shared" si="2"/>
        <v>15</v>
      </c>
      <c r="L62" s="6" t="str">
        <f t="shared" si="1"/>
        <v>aucun</v>
      </c>
    </row>
    <row r="63" spans="1:12" x14ac:dyDescent="0.2">
      <c r="A63" s="4" t="s">
        <v>8</v>
      </c>
      <c r="B63" s="4" t="s">
        <v>9</v>
      </c>
      <c r="C63" s="5" t="s">
        <v>10</v>
      </c>
      <c r="D63" s="6" t="s">
        <v>15</v>
      </c>
      <c r="E63" s="7">
        <f>25/2</f>
        <v>12.5</v>
      </c>
      <c r="F63" s="7">
        <v>0</v>
      </c>
      <c r="G63" s="7">
        <v>0</v>
      </c>
      <c r="H63" s="7">
        <v>0</v>
      </c>
      <c r="I63" s="7">
        <v>0</v>
      </c>
      <c r="J63" s="8">
        <f>'K1 Totals'!P54</f>
        <v>0</v>
      </c>
      <c r="K63" s="7">
        <f t="shared" si="2"/>
        <v>12.5</v>
      </c>
      <c r="L63" s="6" t="str">
        <f t="shared" si="1"/>
        <v>aucun</v>
      </c>
    </row>
    <row r="64" spans="1:12" x14ac:dyDescent="0.2">
      <c r="A64" s="11" t="s">
        <v>11</v>
      </c>
      <c r="B64" s="4" t="s">
        <v>12</v>
      </c>
      <c r="C64" s="5" t="s">
        <v>10</v>
      </c>
      <c r="D64" s="6" t="s">
        <v>15</v>
      </c>
      <c r="E64" s="7">
        <f>25/2</f>
        <v>12.5</v>
      </c>
      <c r="F64" s="7">
        <v>0</v>
      </c>
      <c r="G64" s="7">
        <v>0</v>
      </c>
      <c r="H64" s="7">
        <v>0</v>
      </c>
      <c r="I64" s="7">
        <v>0</v>
      </c>
      <c r="J64" s="8">
        <f>'K1 Totals'!P55</f>
        <v>0</v>
      </c>
      <c r="K64" s="7">
        <f t="shared" si="2"/>
        <v>12.5</v>
      </c>
      <c r="L64" s="6" t="str">
        <f t="shared" si="1"/>
        <v>aucun</v>
      </c>
    </row>
    <row r="65" spans="1:12" x14ac:dyDescent="0.2">
      <c r="A65" s="4" t="s">
        <v>13</v>
      </c>
      <c r="B65" s="4" t="s">
        <v>14</v>
      </c>
      <c r="C65" s="5" t="s">
        <v>10</v>
      </c>
      <c r="D65" s="6" t="s">
        <v>15</v>
      </c>
      <c r="E65" s="7">
        <f>25/2</f>
        <v>12.5</v>
      </c>
      <c r="F65" s="7">
        <v>0</v>
      </c>
      <c r="G65" s="7">
        <v>0</v>
      </c>
      <c r="H65" s="7">
        <v>0</v>
      </c>
      <c r="I65" s="7">
        <v>0</v>
      </c>
      <c r="J65" s="8">
        <f>'K1 Totals'!P56</f>
        <v>0</v>
      </c>
      <c r="K65" s="7">
        <f t="shared" si="2"/>
        <v>12.5</v>
      </c>
      <c r="L65" s="6" t="str">
        <f t="shared" si="1"/>
        <v>aucun</v>
      </c>
    </row>
    <row r="67" spans="1:12" ht="260" customHeight="1" x14ac:dyDescent="0.2">
      <c r="A67" s="47" t="s">
        <v>200</v>
      </c>
      <c r="B67" s="47"/>
      <c r="C67" s="47"/>
      <c r="D67" s="47"/>
      <c r="E67" s="47"/>
      <c r="F67" s="47"/>
      <c r="G67" s="47"/>
      <c r="H67" s="47"/>
      <c r="I67" s="47"/>
      <c r="J67" s="47"/>
      <c r="K67" s="47"/>
      <c r="L67" s="47"/>
    </row>
    <row r="68" spans="1:12" x14ac:dyDescent="0.2">
      <c r="A68" s="1"/>
      <c r="B68" s="17"/>
    </row>
    <row r="69" spans="1:12" x14ac:dyDescent="0.2">
      <c r="A69" s="18"/>
      <c r="B69" s="18"/>
    </row>
    <row r="70" spans="1:12" x14ac:dyDescent="0.2">
      <c r="A70" s="17"/>
      <c r="B70" s="17"/>
    </row>
    <row r="72" spans="1:12" x14ac:dyDescent="0.2">
      <c r="A72" s="32"/>
    </row>
    <row r="73" spans="1:12" x14ac:dyDescent="0.2">
      <c r="A73"/>
    </row>
    <row r="74" spans="1:12" x14ac:dyDescent="0.2">
      <c r="A74" s="32"/>
    </row>
    <row r="75" spans="1:12" x14ac:dyDescent="0.2">
      <c r="A75"/>
    </row>
    <row r="76" spans="1:12" x14ac:dyDescent="0.2">
      <c r="A76" s="32"/>
      <c r="E76" s="46"/>
    </row>
    <row r="77" spans="1:12" x14ac:dyDescent="0.2">
      <c r="A77"/>
    </row>
    <row r="78" spans="1:12" x14ac:dyDescent="0.2">
      <c r="A78" s="32"/>
    </row>
    <row r="79" spans="1:12" x14ac:dyDescent="0.2">
      <c r="A79"/>
    </row>
    <row r="80" spans="1:12" x14ac:dyDescent="0.2">
      <c r="A80" s="32"/>
    </row>
    <row r="81" spans="1:1" x14ac:dyDescent="0.2">
      <c r="A81"/>
    </row>
    <row r="82" spans="1:1" x14ac:dyDescent="0.2">
      <c r="A82" s="32"/>
    </row>
  </sheetData>
  <autoFilter ref="A14:L65" xr:uid="{00000000-0009-0000-0000-000000000000}">
    <sortState xmlns:xlrd2="http://schemas.microsoft.com/office/spreadsheetml/2017/richdata2" ref="A15:K65">
      <sortCondition ref="D14:D65"/>
    </sortState>
  </autoFilter>
  <sortState xmlns:xlrd2="http://schemas.microsoft.com/office/spreadsheetml/2017/richdata2" ref="A15:M68">
    <sortCondition ref="C14"/>
  </sortState>
  <mergeCells count="2">
    <mergeCell ref="A67:L67"/>
    <mergeCell ref="D5:I5"/>
  </mergeCells>
  <phoneticPr fontId="3" type="noConversion"/>
  <dataValidations count="4">
    <dataValidation type="list" allowBlank="1" showErrorMessage="1" sqref="C15:C18 C26:C42" xr:uid="{00000000-0002-0000-0000-000000000000}">
      <formula1>"Kata,-60,-67,-75,-84,84+,Open"</formula1>
      <formula2>0</formula2>
    </dataValidation>
    <dataValidation type="list" allowBlank="1" showErrorMessage="1" sqref="G15:G18 I16:I18" xr:uid="{00000000-0002-0000-0000-000001000000}">
      <formula1>"400,350,250,50,0"</formula1>
    </dataValidation>
    <dataValidation allowBlank="1" showErrorMessage="1" sqref="I22:I25 G22:G25 F24 J15:J65" xr:uid="{00000000-0002-0000-0000-000002000000}"/>
    <dataValidation type="list" allowBlank="1" showErrorMessage="1" sqref="C22 C64 C46:C47 C49:C62" xr:uid="{00000000-0002-0000-0000-000003000000}">
      <formula1>"Kata,-50,-55,-61,-68,68+,Open"</formula1>
      <formula2>0</formula2>
    </dataValidation>
  </dataValidations>
  <pageMargins left="0.7" right="0.7" top="0.75" bottom="0.75" header="0.3" footer="0.3"/>
  <pageSetup scale="48" fitToHeight="2"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6"/>
  <sheetViews>
    <sheetView tabSelected="1" zoomScale="90" zoomScaleNormal="90" workbookViewId="0">
      <pane xSplit="3" ySplit="5" topLeftCell="H38" activePane="bottomRight" state="frozen"/>
      <selection pane="topRight" activeCell="D1" sqref="D1"/>
      <selection pane="bottomLeft" activeCell="A6" sqref="A6"/>
      <selection pane="bottomRight" activeCell="N47" sqref="N47"/>
    </sheetView>
  </sheetViews>
  <sheetFormatPr baseColWidth="10" defaultColWidth="10.6640625" defaultRowHeight="16" x14ac:dyDescent="0.2"/>
  <cols>
    <col min="1" max="1" width="22.1640625" customWidth="1"/>
    <col min="2" max="2" width="19.1640625" customWidth="1"/>
    <col min="3" max="3" width="22.6640625" customWidth="1"/>
    <col min="4" max="5" width="18.5" customWidth="1"/>
    <col min="6" max="6" width="18.33203125" customWidth="1"/>
    <col min="7" max="7" width="21.83203125" customWidth="1"/>
    <col min="8" max="8" width="19.1640625" customWidth="1"/>
    <col min="9" max="9" width="19.33203125" customWidth="1"/>
    <col min="10" max="11" width="18.5" customWidth="1"/>
    <col min="12" max="12" width="19.83203125" customWidth="1"/>
    <col min="13" max="13" width="18.33203125" customWidth="1"/>
    <col min="14" max="15" width="19.83203125" customWidth="1"/>
    <col min="16" max="16" width="18.6640625" customWidth="1"/>
  </cols>
  <sheetData>
    <row r="1" spans="1:16" ht="16" customHeight="1" x14ac:dyDescent="0.2">
      <c r="A1" s="50" t="s">
        <v>120</v>
      </c>
      <c r="B1" s="50" t="s">
        <v>121</v>
      </c>
      <c r="C1" s="27" t="s">
        <v>122</v>
      </c>
      <c r="D1" s="28" t="s">
        <v>106</v>
      </c>
      <c r="E1" s="28" t="s">
        <v>107</v>
      </c>
      <c r="F1" s="28" t="s">
        <v>108</v>
      </c>
      <c r="G1" s="28" t="s">
        <v>137</v>
      </c>
      <c r="H1" s="28" t="s">
        <v>109</v>
      </c>
      <c r="I1" s="28" t="s">
        <v>110</v>
      </c>
      <c r="J1" s="28" t="s">
        <v>111</v>
      </c>
      <c r="K1" s="28" t="s">
        <v>112</v>
      </c>
      <c r="L1" s="28" t="s">
        <v>113</v>
      </c>
      <c r="M1" s="28" t="s">
        <v>114</v>
      </c>
      <c r="N1" s="28" t="s">
        <v>115</v>
      </c>
      <c r="O1" s="28" t="s">
        <v>116</v>
      </c>
      <c r="P1" s="51" t="s">
        <v>136</v>
      </c>
    </row>
    <row r="2" spans="1:16" ht="21" customHeight="1" x14ac:dyDescent="0.2">
      <c r="A2" s="50"/>
      <c r="B2" s="50"/>
      <c r="C2" s="27" t="s">
        <v>123</v>
      </c>
      <c r="D2" s="29" t="s">
        <v>138</v>
      </c>
      <c r="E2" s="29" t="s">
        <v>139</v>
      </c>
      <c r="F2" s="29" t="s">
        <v>140</v>
      </c>
      <c r="G2" s="29" t="s">
        <v>141</v>
      </c>
      <c r="H2" s="29" t="s">
        <v>142</v>
      </c>
      <c r="I2" s="29" t="s">
        <v>143</v>
      </c>
      <c r="J2" s="29" t="s">
        <v>144</v>
      </c>
      <c r="K2" s="29" t="s">
        <v>145</v>
      </c>
      <c r="L2" s="29" t="s">
        <v>146</v>
      </c>
      <c r="M2" s="29" t="s">
        <v>147</v>
      </c>
      <c r="N2" s="29" t="s">
        <v>148</v>
      </c>
      <c r="O2" s="29" t="s">
        <v>149</v>
      </c>
      <c r="P2" s="51"/>
    </row>
    <row r="3" spans="1:16" ht="42" customHeight="1" x14ac:dyDescent="0.2">
      <c r="A3" s="50"/>
      <c r="B3" s="50"/>
      <c r="C3" s="27" t="s">
        <v>124</v>
      </c>
      <c r="D3" s="31" t="s">
        <v>125</v>
      </c>
      <c r="E3" s="31" t="s">
        <v>126</v>
      </c>
      <c r="F3" s="31" t="s">
        <v>127</v>
      </c>
      <c r="G3" s="31" t="s">
        <v>128</v>
      </c>
      <c r="H3" s="31" t="s">
        <v>129</v>
      </c>
      <c r="I3" s="31" t="s">
        <v>130</v>
      </c>
      <c r="J3" s="31" t="s">
        <v>131</v>
      </c>
      <c r="K3" s="31" t="s">
        <v>135</v>
      </c>
      <c r="L3" s="31" t="s">
        <v>132</v>
      </c>
      <c r="M3" s="31" t="s">
        <v>133</v>
      </c>
      <c r="N3" s="31" t="s">
        <v>201</v>
      </c>
      <c r="O3" s="30" t="s">
        <v>134</v>
      </c>
      <c r="P3" s="51"/>
    </row>
    <row r="4" spans="1:16" ht="56" customHeight="1" x14ac:dyDescent="0.2">
      <c r="A4" s="50"/>
      <c r="B4" s="50"/>
      <c r="C4" s="27" t="s">
        <v>162</v>
      </c>
      <c r="D4" s="30" t="s">
        <v>161</v>
      </c>
      <c r="E4" s="42" t="s">
        <v>160</v>
      </c>
      <c r="F4" s="45" t="s">
        <v>159</v>
      </c>
      <c r="G4" s="45" t="s">
        <v>158</v>
      </c>
      <c r="H4" s="30" t="s">
        <v>157</v>
      </c>
      <c r="I4" s="30" t="s">
        <v>156</v>
      </c>
      <c r="J4" s="30" t="s">
        <v>155</v>
      </c>
      <c r="K4" s="30" t="s">
        <v>154</v>
      </c>
      <c r="L4" s="30" t="s">
        <v>153</v>
      </c>
      <c r="M4" s="30" t="s">
        <v>152</v>
      </c>
      <c r="N4" s="30" t="s">
        <v>151</v>
      </c>
      <c r="O4" s="30" t="s">
        <v>150</v>
      </c>
      <c r="P4" s="51"/>
    </row>
    <row r="5" spans="1:16" s="3" customFormat="1" ht="47" customHeight="1" x14ac:dyDescent="0.2">
      <c r="A5" s="50"/>
      <c r="B5" s="50"/>
      <c r="C5" s="20" t="s">
        <v>0</v>
      </c>
      <c r="D5" s="13"/>
      <c r="E5" s="13"/>
      <c r="F5" s="13"/>
      <c r="G5" s="13"/>
      <c r="H5" s="13"/>
      <c r="I5" s="13"/>
      <c r="J5" s="14"/>
      <c r="K5" s="14"/>
      <c r="L5" s="14"/>
      <c r="M5" s="13"/>
      <c r="N5" s="13"/>
      <c r="O5" s="21"/>
      <c r="P5" s="51"/>
    </row>
    <row r="6" spans="1:16" x14ac:dyDescent="0.2">
      <c r="A6" s="4" t="s">
        <v>55</v>
      </c>
      <c r="B6" s="4" t="s">
        <v>30</v>
      </c>
      <c r="C6" s="5">
        <v>-84</v>
      </c>
      <c r="D6" s="12"/>
      <c r="E6" s="12"/>
      <c r="F6" s="12"/>
      <c r="G6" s="12"/>
      <c r="H6" s="12"/>
      <c r="I6" s="12"/>
      <c r="J6" s="6"/>
      <c r="K6" s="6"/>
      <c r="L6" s="7">
        <v>2.5</v>
      </c>
      <c r="M6" s="6"/>
      <c r="N6" s="12">
        <v>0</v>
      </c>
      <c r="O6" s="5">
        <v>0</v>
      </c>
      <c r="P6" s="15">
        <f>LARGE(D6:O6, 1)+LARGE(D6:O6, 2)</f>
        <v>2.5</v>
      </c>
    </row>
    <row r="7" spans="1:16" x14ac:dyDescent="0.2">
      <c r="A7" s="4" t="s">
        <v>56</v>
      </c>
      <c r="B7" s="4" t="s">
        <v>57</v>
      </c>
      <c r="C7" s="5">
        <v>-84</v>
      </c>
      <c r="D7" s="12"/>
      <c r="E7" s="12"/>
      <c r="F7" s="12"/>
      <c r="G7" s="12"/>
      <c r="H7" s="12"/>
      <c r="I7" s="12"/>
      <c r="J7" s="16"/>
      <c r="K7" s="16"/>
      <c r="L7" s="43"/>
      <c r="M7" s="16"/>
      <c r="N7" s="12">
        <v>0</v>
      </c>
      <c r="O7" s="5">
        <v>0</v>
      </c>
      <c r="P7" s="15">
        <f t="shared" ref="P7:P56" si="0">LARGE(D7:O7, 1)+LARGE(D7:O7, 2)</f>
        <v>0</v>
      </c>
    </row>
    <row r="8" spans="1:16" x14ac:dyDescent="0.2">
      <c r="A8" s="4" t="s">
        <v>58</v>
      </c>
      <c r="B8" s="4" t="s">
        <v>59</v>
      </c>
      <c r="C8" s="5">
        <v>-84</v>
      </c>
      <c r="D8" s="12"/>
      <c r="E8" s="12"/>
      <c r="F8" s="12"/>
      <c r="G8" s="12">
        <v>2.5</v>
      </c>
      <c r="H8" s="12"/>
      <c r="I8" s="12"/>
      <c r="J8" s="6"/>
      <c r="K8" s="6"/>
      <c r="L8" s="7"/>
      <c r="M8" s="6"/>
      <c r="N8" s="12">
        <v>0</v>
      </c>
      <c r="O8" s="5">
        <v>0</v>
      </c>
      <c r="P8" s="15">
        <f t="shared" si="0"/>
        <v>2.5</v>
      </c>
    </row>
    <row r="9" spans="1:16" x14ac:dyDescent="0.2">
      <c r="A9" s="4" t="s">
        <v>60</v>
      </c>
      <c r="B9" s="4" t="s">
        <v>61</v>
      </c>
      <c r="C9" s="5">
        <v>-84</v>
      </c>
      <c r="D9" s="12"/>
      <c r="E9" s="12"/>
      <c r="F9" s="12"/>
      <c r="G9" s="12"/>
      <c r="H9" s="12"/>
      <c r="I9" s="12"/>
      <c r="J9" s="6"/>
      <c r="K9" s="6"/>
      <c r="L9" s="7"/>
      <c r="M9" s="6"/>
      <c r="N9" s="12">
        <v>0</v>
      </c>
      <c r="O9" s="5">
        <v>0</v>
      </c>
      <c r="P9" s="15">
        <f t="shared" si="0"/>
        <v>0</v>
      </c>
    </row>
    <row r="10" spans="1:16" x14ac:dyDescent="0.2">
      <c r="A10" s="4" t="s">
        <v>62</v>
      </c>
      <c r="B10" s="4" t="s">
        <v>63</v>
      </c>
      <c r="C10" s="5">
        <v>-84</v>
      </c>
      <c r="D10" s="12"/>
      <c r="E10" s="12"/>
      <c r="F10" s="12"/>
      <c r="G10" s="12"/>
      <c r="H10" s="12"/>
      <c r="I10" s="12"/>
      <c r="J10" s="6"/>
      <c r="K10" s="6"/>
      <c r="L10" s="7"/>
      <c r="M10" s="6"/>
      <c r="N10" s="12">
        <v>0</v>
      </c>
      <c r="O10" s="5">
        <v>0</v>
      </c>
      <c r="P10" s="15">
        <f t="shared" si="0"/>
        <v>0</v>
      </c>
    </row>
    <row r="11" spans="1:16" x14ac:dyDescent="0.2">
      <c r="A11" s="6" t="s">
        <v>49</v>
      </c>
      <c r="B11" s="6" t="s">
        <v>30</v>
      </c>
      <c r="C11" s="7">
        <v>-75</v>
      </c>
      <c r="D11" s="12"/>
      <c r="E11" s="12"/>
      <c r="F11" s="12"/>
      <c r="G11" s="12">
        <v>2.5</v>
      </c>
      <c r="H11" s="12"/>
      <c r="I11" s="12">
        <v>2.5</v>
      </c>
      <c r="J11" s="6"/>
      <c r="K11" s="6"/>
      <c r="L11" s="7">
        <v>2.5</v>
      </c>
      <c r="M11" s="7">
        <v>5</v>
      </c>
      <c r="N11" s="12">
        <v>0</v>
      </c>
      <c r="O11" s="5">
        <v>5</v>
      </c>
      <c r="P11" s="15">
        <f t="shared" si="0"/>
        <v>10</v>
      </c>
    </row>
    <row r="12" spans="1:16" x14ac:dyDescent="0.2">
      <c r="A12" s="4" t="s">
        <v>50</v>
      </c>
      <c r="B12" s="4" t="s">
        <v>51</v>
      </c>
      <c r="C12" s="5">
        <v>-75</v>
      </c>
      <c r="D12" s="12"/>
      <c r="E12" s="12"/>
      <c r="F12" s="12"/>
      <c r="G12" s="12"/>
      <c r="H12" s="12"/>
      <c r="I12" s="12"/>
      <c r="J12" s="6"/>
      <c r="K12" s="6"/>
      <c r="L12" s="6"/>
      <c r="M12" s="6"/>
      <c r="N12" s="12">
        <v>0</v>
      </c>
      <c r="O12" s="5">
        <v>0</v>
      </c>
      <c r="P12" s="15">
        <f t="shared" si="0"/>
        <v>0</v>
      </c>
    </row>
    <row r="13" spans="1:16" x14ac:dyDescent="0.2">
      <c r="A13" s="4" t="s">
        <v>52</v>
      </c>
      <c r="B13" s="4" t="s">
        <v>53</v>
      </c>
      <c r="C13" s="5">
        <v>-75</v>
      </c>
      <c r="D13" s="12"/>
      <c r="E13" s="12"/>
      <c r="F13" s="12"/>
      <c r="G13" s="12"/>
      <c r="H13" s="12"/>
      <c r="I13" s="12"/>
      <c r="J13" s="6"/>
      <c r="K13" s="6"/>
      <c r="L13" s="6"/>
      <c r="M13" s="6"/>
      <c r="N13" s="12">
        <v>0</v>
      </c>
      <c r="O13" s="5">
        <v>0</v>
      </c>
      <c r="P13" s="15">
        <f t="shared" si="0"/>
        <v>0</v>
      </c>
    </row>
    <row r="14" spans="1:16" x14ac:dyDescent="0.2">
      <c r="A14" s="4" t="s">
        <v>26</v>
      </c>
      <c r="B14" s="4" t="s">
        <v>54</v>
      </c>
      <c r="C14" s="5">
        <v>-75</v>
      </c>
      <c r="D14" s="12"/>
      <c r="E14" s="12"/>
      <c r="F14" s="12"/>
      <c r="G14" s="12"/>
      <c r="H14" s="12"/>
      <c r="I14" s="12"/>
      <c r="J14" s="6"/>
      <c r="K14" s="6"/>
      <c r="L14" s="6"/>
      <c r="M14" s="6"/>
      <c r="N14" s="12">
        <v>0</v>
      </c>
      <c r="O14" s="5">
        <v>0</v>
      </c>
      <c r="P14" s="15">
        <f t="shared" si="0"/>
        <v>0</v>
      </c>
    </row>
    <row r="15" spans="1:16" x14ac:dyDescent="0.2">
      <c r="A15" s="4" t="s">
        <v>23</v>
      </c>
      <c r="B15" s="4" t="s">
        <v>97</v>
      </c>
      <c r="C15" s="9">
        <v>-68</v>
      </c>
      <c r="D15" s="12">
        <v>60</v>
      </c>
      <c r="E15" s="12"/>
      <c r="F15" s="12"/>
      <c r="G15" s="12">
        <v>30</v>
      </c>
      <c r="H15" s="12">
        <v>5</v>
      </c>
      <c r="I15" s="12"/>
      <c r="J15" s="12"/>
      <c r="K15" s="12">
        <f>120/2</f>
        <v>60</v>
      </c>
      <c r="L15" s="12"/>
      <c r="M15" s="12">
        <v>60</v>
      </c>
      <c r="N15" s="7">
        <v>0</v>
      </c>
      <c r="O15" s="7">
        <v>10</v>
      </c>
      <c r="P15" s="15">
        <f t="shared" si="0"/>
        <v>120</v>
      </c>
    </row>
    <row r="16" spans="1:16" x14ac:dyDescent="0.2">
      <c r="A16" s="4" t="s">
        <v>101</v>
      </c>
      <c r="B16" s="4" t="s">
        <v>102</v>
      </c>
      <c r="C16" s="10">
        <v>-68</v>
      </c>
      <c r="D16" s="12"/>
      <c r="E16" s="12"/>
      <c r="F16" s="12"/>
      <c r="G16" s="12"/>
      <c r="H16" s="12"/>
      <c r="I16" s="12"/>
      <c r="J16" s="12"/>
      <c r="K16" s="12"/>
      <c r="L16" s="12"/>
      <c r="M16" s="12"/>
      <c r="N16" s="7">
        <v>0</v>
      </c>
      <c r="O16" s="7">
        <v>0</v>
      </c>
      <c r="P16" s="15">
        <f t="shared" si="0"/>
        <v>0</v>
      </c>
    </row>
    <row r="17" spans="1:16" x14ac:dyDescent="0.2">
      <c r="A17" s="4" t="s">
        <v>11</v>
      </c>
      <c r="B17" s="4" t="s">
        <v>43</v>
      </c>
      <c r="C17" s="5">
        <v>-67</v>
      </c>
      <c r="D17" s="12"/>
      <c r="E17" s="12"/>
      <c r="F17" s="12"/>
      <c r="G17" s="12"/>
      <c r="H17" s="12"/>
      <c r="I17" s="12"/>
      <c r="J17" s="6"/>
      <c r="K17" s="6"/>
      <c r="L17" s="6"/>
      <c r="M17" s="6"/>
      <c r="N17" s="12">
        <v>0</v>
      </c>
      <c r="O17" s="5">
        <v>0</v>
      </c>
      <c r="P17" s="15">
        <f t="shared" si="0"/>
        <v>0</v>
      </c>
    </row>
    <row r="18" spans="1:16" x14ac:dyDescent="0.2">
      <c r="A18" s="4" t="s">
        <v>44</v>
      </c>
      <c r="B18" s="4" t="s">
        <v>38</v>
      </c>
      <c r="C18" s="5">
        <v>-67</v>
      </c>
      <c r="D18" s="12"/>
      <c r="E18" s="12"/>
      <c r="F18" s="12"/>
      <c r="G18" s="12"/>
      <c r="H18" s="12"/>
      <c r="I18" s="12"/>
      <c r="J18" s="6"/>
      <c r="K18" s="6"/>
      <c r="L18" s="6"/>
      <c r="M18" s="6"/>
      <c r="N18" s="12">
        <v>0</v>
      </c>
      <c r="O18" s="5">
        <v>0</v>
      </c>
      <c r="P18" s="15">
        <f t="shared" si="0"/>
        <v>0</v>
      </c>
    </row>
    <row r="19" spans="1:16" x14ac:dyDescent="0.2">
      <c r="A19" s="4" t="s">
        <v>45</v>
      </c>
      <c r="B19" s="4" t="s">
        <v>46</v>
      </c>
      <c r="C19" s="5">
        <v>-67</v>
      </c>
      <c r="D19" s="7"/>
      <c r="E19" s="7"/>
      <c r="F19" s="7"/>
      <c r="G19" s="7">
        <v>5</v>
      </c>
      <c r="H19" s="7"/>
      <c r="I19" s="7"/>
      <c r="J19" s="6"/>
      <c r="K19" s="6"/>
      <c r="L19" s="6"/>
      <c r="M19" s="6"/>
      <c r="N19" s="7">
        <v>0</v>
      </c>
      <c r="O19" s="5">
        <v>0</v>
      </c>
      <c r="P19" s="15">
        <f t="shared" si="0"/>
        <v>5</v>
      </c>
    </row>
    <row r="20" spans="1:16" x14ac:dyDescent="0.2">
      <c r="A20" s="4" t="s">
        <v>47</v>
      </c>
      <c r="B20" s="4" t="s">
        <v>48</v>
      </c>
      <c r="C20" s="5">
        <v>-67</v>
      </c>
      <c r="D20" s="12"/>
      <c r="E20" s="12"/>
      <c r="F20" s="12"/>
      <c r="G20" s="12"/>
      <c r="H20" s="12"/>
      <c r="I20" s="12"/>
      <c r="J20" s="6"/>
      <c r="K20" s="6"/>
      <c r="L20" s="6"/>
      <c r="M20" s="6"/>
      <c r="N20" s="12">
        <v>0</v>
      </c>
      <c r="O20" s="5">
        <v>0</v>
      </c>
      <c r="P20" s="15">
        <f t="shared" si="0"/>
        <v>0</v>
      </c>
    </row>
    <row r="21" spans="1:16" x14ac:dyDescent="0.2">
      <c r="A21" s="4" t="s">
        <v>88</v>
      </c>
      <c r="B21" s="4" t="s">
        <v>89</v>
      </c>
      <c r="C21" s="7">
        <v>-61</v>
      </c>
      <c r="D21" s="12">
        <v>5</v>
      </c>
      <c r="E21" s="12">
        <v>7.5</v>
      </c>
      <c r="F21" s="12">
        <v>10</v>
      </c>
      <c r="G21" s="12">
        <v>60</v>
      </c>
      <c r="H21" s="12"/>
      <c r="I21" s="12">
        <v>60</v>
      </c>
      <c r="J21" s="12">
        <v>210</v>
      </c>
      <c r="K21" s="12">
        <v>120</v>
      </c>
      <c r="L21" s="12"/>
      <c r="M21" s="12">
        <v>30</v>
      </c>
      <c r="N21" s="12">
        <v>0</v>
      </c>
      <c r="O21" s="7">
        <v>420</v>
      </c>
      <c r="P21" s="15">
        <f t="shared" si="0"/>
        <v>630</v>
      </c>
    </row>
    <row r="22" spans="1:16" x14ac:dyDescent="0.2">
      <c r="A22" s="4" t="s">
        <v>93</v>
      </c>
      <c r="B22" s="4" t="s">
        <v>94</v>
      </c>
      <c r="C22" s="9">
        <v>-61</v>
      </c>
      <c r="D22" s="12"/>
      <c r="E22" s="12"/>
      <c r="F22" s="12"/>
      <c r="G22" s="12"/>
      <c r="H22" s="12"/>
      <c r="I22" s="12"/>
      <c r="J22" s="12"/>
      <c r="K22" s="12"/>
      <c r="L22" s="12"/>
      <c r="M22" s="12"/>
      <c r="N22" s="7">
        <v>0</v>
      </c>
      <c r="O22" s="7">
        <v>0</v>
      </c>
      <c r="P22" s="15">
        <f t="shared" si="0"/>
        <v>0</v>
      </c>
    </row>
    <row r="23" spans="1:16" x14ac:dyDescent="0.2">
      <c r="A23" s="4" t="s">
        <v>95</v>
      </c>
      <c r="B23" s="4" t="s">
        <v>96</v>
      </c>
      <c r="C23" s="7">
        <v>-61</v>
      </c>
      <c r="D23" s="12"/>
      <c r="E23" s="12"/>
      <c r="F23" s="12"/>
      <c r="G23" s="12"/>
      <c r="H23" s="12"/>
      <c r="I23" s="12"/>
      <c r="J23" s="12"/>
      <c r="K23" s="12"/>
      <c r="L23" s="12"/>
      <c r="M23" s="12"/>
      <c r="N23" s="7">
        <v>0</v>
      </c>
      <c r="O23" s="7">
        <v>0</v>
      </c>
      <c r="P23" s="15">
        <f t="shared" si="0"/>
        <v>0</v>
      </c>
    </row>
    <row r="24" spans="1:16" x14ac:dyDescent="0.2">
      <c r="A24" s="4" t="s">
        <v>35</v>
      </c>
      <c r="B24" s="4" t="s">
        <v>36</v>
      </c>
      <c r="C24" s="5">
        <v>-60</v>
      </c>
      <c r="D24" s="12"/>
      <c r="E24" s="12"/>
      <c r="F24" s="12"/>
      <c r="G24" s="12"/>
      <c r="H24" s="12"/>
      <c r="I24" s="12"/>
      <c r="J24" s="6"/>
      <c r="K24" s="6"/>
      <c r="L24" s="6"/>
      <c r="M24" s="6"/>
      <c r="N24" s="12">
        <v>0</v>
      </c>
      <c r="O24" s="5">
        <v>0</v>
      </c>
      <c r="P24" s="15">
        <f t="shared" si="0"/>
        <v>0</v>
      </c>
    </row>
    <row r="25" spans="1:16" x14ac:dyDescent="0.2">
      <c r="A25" s="4" t="s">
        <v>37</v>
      </c>
      <c r="B25" s="4" t="s">
        <v>38</v>
      </c>
      <c r="C25" s="5">
        <v>-60</v>
      </c>
      <c r="D25" s="12"/>
      <c r="E25" s="12"/>
      <c r="F25" s="12"/>
      <c r="G25" s="12"/>
      <c r="H25" s="12"/>
      <c r="I25" s="12"/>
      <c r="J25" s="6"/>
      <c r="K25" s="6"/>
      <c r="L25" s="6"/>
      <c r="M25" s="6"/>
      <c r="N25" s="12">
        <v>0</v>
      </c>
      <c r="O25" s="5">
        <v>0</v>
      </c>
      <c r="P25" s="15">
        <f t="shared" si="0"/>
        <v>0</v>
      </c>
    </row>
    <row r="26" spans="1:16" x14ac:dyDescent="0.2">
      <c r="A26" s="4" t="s">
        <v>39</v>
      </c>
      <c r="B26" s="4" t="s">
        <v>40</v>
      </c>
      <c r="C26" s="5">
        <v>-60</v>
      </c>
      <c r="D26" s="7"/>
      <c r="E26" s="7"/>
      <c r="F26" s="7"/>
      <c r="G26" s="7"/>
      <c r="H26" s="7"/>
      <c r="I26" s="7"/>
      <c r="J26" s="6"/>
      <c r="K26" s="6"/>
      <c r="L26" s="6"/>
      <c r="M26" s="6"/>
      <c r="N26" s="7">
        <v>0</v>
      </c>
      <c r="O26" s="5">
        <v>0</v>
      </c>
      <c r="P26" s="15">
        <f t="shared" si="0"/>
        <v>0</v>
      </c>
    </row>
    <row r="27" spans="1:16" x14ac:dyDescent="0.2">
      <c r="A27" s="4" t="s">
        <v>41</v>
      </c>
      <c r="B27" s="4" t="s">
        <v>42</v>
      </c>
      <c r="C27" s="5">
        <v>-60</v>
      </c>
      <c r="D27" s="7"/>
      <c r="E27" s="7"/>
      <c r="F27" s="7"/>
      <c r="G27" s="7"/>
      <c r="H27" s="7"/>
      <c r="I27" s="7"/>
      <c r="J27" s="6"/>
      <c r="K27" s="6"/>
      <c r="L27" s="6"/>
      <c r="M27" s="6"/>
      <c r="N27" s="7">
        <v>0</v>
      </c>
      <c r="O27" s="5">
        <v>0</v>
      </c>
      <c r="P27" s="15">
        <f t="shared" si="0"/>
        <v>0</v>
      </c>
    </row>
    <row r="28" spans="1:16" x14ac:dyDescent="0.2">
      <c r="A28" s="4" t="s">
        <v>78</v>
      </c>
      <c r="B28" s="4" t="s">
        <v>79</v>
      </c>
      <c r="C28" s="5">
        <v>-55</v>
      </c>
      <c r="D28" s="12">
        <v>5</v>
      </c>
      <c r="E28" s="12"/>
      <c r="F28" s="12">
        <v>5</v>
      </c>
      <c r="G28" s="12">
        <v>2.5</v>
      </c>
      <c r="H28" s="12"/>
      <c r="I28" s="12"/>
      <c r="J28" s="12">
        <v>5</v>
      </c>
      <c r="K28" s="12">
        <v>5</v>
      </c>
      <c r="L28" s="12"/>
      <c r="M28" s="12">
        <v>5</v>
      </c>
      <c r="N28" s="12">
        <v>0</v>
      </c>
      <c r="O28" s="7">
        <v>10</v>
      </c>
      <c r="P28" s="15">
        <f t="shared" si="0"/>
        <v>15</v>
      </c>
    </row>
    <row r="29" spans="1:16" x14ac:dyDescent="0.2">
      <c r="A29" s="4" t="s">
        <v>80</v>
      </c>
      <c r="B29" s="4" t="s">
        <v>81</v>
      </c>
      <c r="C29" s="5">
        <v>-55</v>
      </c>
      <c r="D29" s="7"/>
      <c r="E29" s="7"/>
      <c r="F29" s="7"/>
      <c r="G29" s="7"/>
      <c r="H29" s="7"/>
      <c r="I29" s="7"/>
      <c r="J29" s="7"/>
      <c r="K29" s="7"/>
      <c r="L29" s="7"/>
      <c r="M29" s="7"/>
      <c r="N29" s="7">
        <v>0</v>
      </c>
      <c r="O29" s="7">
        <v>0</v>
      </c>
      <c r="P29" s="15">
        <f t="shared" si="0"/>
        <v>0</v>
      </c>
    </row>
    <row r="30" spans="1:16" x14ac:dyDescent="0.2">
      <c r="A30" s="4" t="s">
        <v>82</v>
      </c>
      <c r="B30" s="4" t="s">
        <v>72</v>
      </c>
      <c r="C30" s="5">
        <v>-55</v>
      </c>
      <c r="D30" s="7"/>
      <c r="E30" s="7"/>
      <c r="F30" s="7"/>
      <c r="G30" s="7"/>
      <c r="H30" s="7"/>
      <c r="I30" s="7"/>
      <c r="J30" s="7"/>
      <c r="K30" s="7"/>
      <c r="L30" s="7"/>
      <c r="M30" s="7"/>
      <c r="N30" s="7">
        <v>0</v>
      </c>
      <c r="O30" s="7">
        <v>0</v>
      </c>
      <c r="P30" s="15">
        <f t="shared" si="0"/>
        <v>0</v>
      </c>
    </row>
    <row r="31" spans="1:16" x14ac:dyDescent="0.2">
      <c r="A31" s="4" t="s">
        <v>71</v>
      </c>
      <c r="B31" s="4" t="s">
        <v>72</v>
      </c>
      <c r="C31" s="5">
        <v>-50</v>
      </c>
      <c r="D31" s="12"/>
      <c r="E31" s="12"/>
      <c r="F31" s="12"/>
      <c r="G31" s="12"/>
      <c r="H31" s="12"/>
      <c r="I31" s="12"/>
      <c r="J31" s="12"/>
      <c r="K31" s="12"/>
      <c r="L31" s="12"/>
      <c r="M31" s="12"/>
      <c r="N31" s="12">
        <v>0</v>
      </c>
      <c r="O31" s="7">
        <v>0</v>
      </c>
      <c r="P31" s="15">
        <f t="shared" si="0"/>
        <v>0</v>
      </c>
    </row>
    <row r="32" spans="1:16" x14ac:dyDescent="0.2">
      <c r="A32" s="4" t="s">
        <v>76</v>
      </c>
      <c r="B32" s="4" t="s">
        <v>104</v>
      </c>
      <c r="C32" s="5">
        <v>-50</v>
      </c>
      <c r="D32" s="12"/>
      <c r="E32" s="12"/>
      <c r="F32" s="12"/>
      <c r="G32" s="12"/>
      <c r="H32" s="12"/>
      <c r="I32" s="12"/>
      <c r="J32" s="12"/>
      <c r="K32" s="12"/>
      <c r="L32" s="12"/>
      <c r="M32" s="12"/>
      <c r="N32" s="12">
        <v>0</v>
      </c>
      <c r="O32" s="7">
        <v>0</v>
      </c>
      <c r="P32" s="15">
        <f t="shared" si="0"/>
        <v>0</v>
      </c>
    </row>
    <row r="33" spans="1:16" x14ac:dyDescent="0.2">
      <c r="A33" s="4" t="s">
        <v>74</v>
      </c>
      <c r="B33" s="4" t="s">
        <v>73</v>
      </c>
      <c r="C33" s="10" t="s">
        <v>75</v>
      </c>
      <c r="D33" s="7"/>
      <c r="E33" s="7"/>
      <c r="F33" s="7"/>
      <c r="G33" s="7"/>
      <c r="H33" s="7"/>
      <c r="I33" s="7"/>
      <c r="J33" s="7"/>
      <c r="K33" s="7"/>
      <c r="L33" s="7"/>
      <c r="M33" s="7"/>
      <c r="N33" s="7">
        <v>0</v>
      </c>
      <c r="O33" s="7">
        <v>0</v>
      </c>
      <c r="P33" s="15">
        <f t="shared" si="0"/>
        <v>0</v>
      </c>
    </row>
    <row r="34" spans="1:16" x14ac:dyDescent="0.2">
      <c r="A34" s="4" t="s">
        <v>83</v>
      </c>
      <c r="B34" s="4" t="s">
        <v>84</v>
      </c>
      <c r="C34" s="9" t="s">
        <v>85</v>
      </c>
      <c r="D34" s="12"/>
      <c r="E34" s="12"/>
      <c r="F34" s="12"/>
      <c r="G34" s="12"/>
      <c r="H34" s="12"/>
      <c r="I34" s="12"/>
      <c r="J34" s="12"/>
      <c r="K34" s="12"/>
      <c r="L34" s="12"/>
      <c r="M34" s="12"/>
      <c r="N34" s="12">
        <v>0</v>
      </c>
      <c r="O34" s="7">
        <v>0</v>
      </c>
      <c r="P34" s="15">
        <f t="shared" si="0"/>
        <v>0</v>
      </c>
    </row>
    <row r="35" spans="1:16" x14ac:dyDescent="0.2">
      <c r="A35" s="4" t="s">
        <v>86</v>
      </c>
      <c r="B35" s="4" t="s">
        <v>87</v>
      </c>
      <c r="C35" s="9" t="s">
        <v>85</v>
      </c>
      <c r="D35" s="12"/>
      <c r="E35" s="12"/>
      <c r="F35" s="12"/>
      <c r="G35" s="12"/>
      <c r="H35" s="12"/>
      <c r="I35" s="12"/>
      <c r="J35" s="12"/>
      <c r="K35" s="12"/>
      <c r="L35" s="12"/>
      <c r="M35" s="12"/>
      <c r="N35" s="12">
        <v>0</v>
      </c>
      <c r="O35" s="7">
        <v>0</v>
      </c>
      <c r="P35" s="15">
        <f t="shared" si="0"/>
        <v>0</v>
      </c>
    </row>
    <row r="36" spans="1:16" x14ac:dyDescent="0.2">
      <c r="A36" s="4" t="s">
        <v>90</v>
      </c>
      <c r="B36" s="4" t="s">
        <v>91</v>
      </c>
      <c r="C36" s="9" t="s">
        <v>92</v>
      </c>
      <c r="D36" s="12"/>
      <c r="E36" s="12"/>
      <c r="F36" s="12"/>
      <c r="G36" s="12"/>
      <c r="H36" s="12"/>
      <c r="I36" s="12"/>
      <c r="J36" s="12"/>
      <c r="K36" s="12"/>
      <c r="L36" s="12"/>
      <c r="M36" s="12"/>
      <c r="N36" s="7">
        <v>0</v>
      </c>
      <c r="O36" s="7">
        <v>0</v>
      </c>
      <c r="P36" s="15">
        <f t="shared" si="0"/>
        <v>0</v>
      </c>
    </row>
    <row r="37" spans="1:16" x14ac:dyDescent="0.2">
      <c r="A37" s="4" t="s">
        <v>98</v>
      </c>
      <c r="B37" s="4" t="s">
        <v>99</v>
      </c>
      <c r="C37" s="10" t="s">
        <v>100</v>
      </c>
      <c r="D37" s="12"/>
      <c r="E37" s="12"/>
      <c r="F37" s="12"/>
      <c r="G37" s="12"/>
      <c r="H37" s="12"/>
      <c r="I37" s="12"/>
      <c r="J37" s="12"/>
      <c r="K37" s="12"/>
      <c r="L37" s="12"/>
      <c r="M37" s="12"/>
      <c r="N37" s="7">
        <v>0</v>
      </c>
      <c r="O37" s="7">
        <v>0</v>
      </c>
      <c r="P37" s="15">
        <f t="shared" si="0"/>
        <v>0</v>
      </c>
    </row>
    <row r="38" spans="1:16" x14ac:dyDescent="0.2">
      <c r="A38" s="4" t="s">
        <v>103</v>
      </c>
      <c r="B38" s="4" t="s">
        <v>105</v>
      </c>
      <c r="C38" s="10" t="s">
        <v>100</v>
      </c>
      <c r="D38" s="12"/>
      <c r="E38" s="12"/>
      <c r="F38" s="12"/>
      <c r="G38" s="12">
        <v>30</v>
      </c>
      <c r="H38" s="12"/>
      <c r="I38" s="12"/>
      <c r="J38" s="12"/>
      <c r="K38" s="12"/>
      <c r="L38" s="12"/>
      <c r="M38" s="12"/>
      <c r="N38" s="7">
        <v>0</v>
      </c>
      <c r="O38" s="7">
        <v>0</v>
      </c>
      <c r="P38" s="15">
        <f t="shared" si="0"/>
        <v>30</v>
      </c>
    </row>
    <row r="39" spans="1:16" x14ac:dyDescent="0.2">
      <c r="A39" s="4" t="s">
        <v>64</v>
      </c>
      <c r="B39" s="4" t="s">
        <v>65</v>
      </c>
      <c r="C39" s="10" t="s">
        <v>66</v>
      </c>
      <c r="D39" s="12"/>
      <c r="E39" s="12"/>
      <c r="F39" s="12"/>
      <c r="G39" s="12"/>
      <c r="H39" s="12"/>
      <c r="I39" s="12"/>
      <c r="J39" s="12"/>
      <c r="K39" s="12"/>
      <c r="L39" s="12"/>
      <c r="M39" s="12"/>
      <c r="N39" s="12">
        <v>0</v>
      </c>
      <c r="O39" s="7">
        <v>0</v>
      </c>
      <c r="P39" s="15">
        <f t="shared" si="0"/>
        <v>0</v>
      </c>
    </row>
    <row r="40" spans="1:16" x14ac:dyDescent="0.2">
      <c r="A40" s="4" t="s">
        <v>67</v>
      </c>
      <c r="B40" s="4" t="s">
        <v>68</v>
      </c>
      <c r="C40" s="5" t="s">
        <v>66</v>
      </c>
      <c r="D40" s="12"/>
      <c r="E40" s="12"/>
      <c r="F40" s="12"/>
      <c r="G40" s="12"/>
      <c r="H40" s="12"/>
      <c r="I40" s="12"/>
      <c r="J40" s="12"/>
      <c r="K40" s="12"/>
      <c r="L40" s="12"/>
      <c r="M40" s="12"/>
      <c r="N40" s="12">
        <v>0</v>
      </c>
      <c r="O40" s="7">
        <v>0</v>
      </c>
      <c r="P40" s="15">
        <f t="shared" si="0"/>
        <v>0</v>
      </c>
    </row>
    <row r="41" spans="1:16" x14ac:dyDescent="0.2">
      <c r="A41" s="4" t="s">
        <v>69</v>
      </c>
      <c r="B41" s="4" t="s">
        <v>70</v>
      </c>
      <c r="C41" s="10" t="s">
        <v>66</v>
      </c>
      <c r="D41" s="12"/>
      <c r="E41" s="12"/>
      <c r="F41" s="12"/>
      <c r="G41" s="12"/>
      <c r="H41" s="12"/>
      <c r="I41" s="12"/>
      <c r="J41" s="12"/>
      <c r="K41" s="12"/>
      <c r="L41" s="12"/>
      <c r="M41" s="12"/>
      <c r="N41" s="12">
        <v>0</v>
      </c>
      <c r="O41" s="7">
        <v>0</v>
      </c>
      <c r="P41" s="15">
        <f t="shared" si="0"/>
        <v>0</v>
      </c>
    </row>
    <row r="42" spans="1:16" x14ac:dyDescent="0.2">
      <c r="A42" s="4" t="s">
        <v>26</v>
      </c>
      <c r="B42" s="4" t="s">
        <v>27</v>
      </c>
      <c r="C42" s="5" t="s">
        <v>28</v>
      </c>
      <c r="D42" s="12"/>
      <c r="E42" s="12"/>
      <c r="F42" s="12"/>
      <c r="G42" s="12">
        <v>105</v>
      </c>
      <c r="H42" s="12"/>
      <c r="I42" s="12"/>
      <c r="J42" s="7">
        <v>10</v>
      </c>
      <c r="K42" s="6"/>
      <c r="L42" s="6"/>
      <c r="M42" s="7">
        <v>5</v>
      </c>
      <c r="N42" s="12">
        <v>0</v>
      </c>
      <c r="O42" s="5">
        <v>120</v>
      </c>
      <c r="P42" s="15">
        <f t="shared" si="0"/>
        <v>225</v>
      </c>
    </row>
    <row r="43" spans="1:16" x14ac:dyDescent="0.2">
      <c r="A43" s="4" t="s">
        <v>29</v>
      </c>
      <c r="B43" s="4" t="s">
        <v>30</v>
      </c>
      <c r="C43" s="5" t="s">
        <v>28</v>
      </c>
      <c r="D43" s="12"/>
      <c r="E43" s="12"/>
      <c r="F43" s="12"/>
      <c r="G43" s="12"/>
      <c r="H43" s="12"/>
      <c r="I43" s="12">
        <v>2.5</v>
      </c>
      <c r="J43" s="6"/>
      <c r="K43" s="6"/>
      <c r="L43" s="7">
        <v>30</v>
      </c>
      <c r="M43" s="6"/>
      <c r="N43" s="12">
        <v>0</v>
      </c>
      <c r="O43" s="5">
        <v>0</v>
      </c>
      <c r="P43" s="15">
        <f t="shared" si="0"/>
        <v>32.5</v>
      </c>
    </row>
    <row r="44" spans="1:16" x14ac:dyDescent="0.2">
      <c r="A44" s="4" t="s">
        <v>31</v>
      </c>
      <c r="B44" s="4" t="s">
        <v>32</v>
      </c>
      <c r="C44" s="5" t="s">
        <v>28</v>
      </c>
      <c r="D44" s="12"/>
      <c r="E44" s="12"/>
      <c r="F44" s="12"/>
      <c r="G44" s="12"/>
      <c r="H44" s="12"/>
      <c r="I44" s="12"/>
      <c r="J44" s="6"/>
      <c r="K44" s="6"/>
      <c r="L44" s="6"/>
      <c r="M44" s="6"/>
      <c r="N44" s="12">
        <v>0</v>
      </c>
      <c r="O44" s="5">
        <v>0</v>
      </c>
      <c r="P44" s="15">
        <f t="shared" si="0"/>
        <v>0</v>
      </c>
    </row>
    <row r="45" spans="1:16" x14ac:dyDescent="0.2">
      <c r="A45" s="4" t="s">
        <v>33</v>
      </c>
      <c r="B45" s="4" t="s">
        <v>34</v>
      </c>
      <c r="C45" s="5" t="s">
        <v>28</v>
      </c>
      <c r="D45" s="12"/>
      <c r="E45" s="12"/>
      <c r="F45" s="12"/>
      <c r="G45" s="12"/>
      <c r="H45" s="12"/>
      <c r="I45" s="12"/>
      <c r="J45" s="6"/>
      <c r="K45" s="6"/>
      <c r="L45" s="6"/>
      <c r="M45" s="6"/>
      <c r="N45" s="12">
        <v>0</v>
      </c>
      <c r="O45" s="5">
        <v>0</v>
      </c>
      <c r="P45" s="15">
        <f t="shared" si="0"/>
        <v>0</v>
      </c>
    </row>
    <row r="46" spans="1:16" x14ac:dyDescent="0.2">
      <c r="A46" s="4" t="s">
        <v>17</v>
      </c>
      <c r="B46" s="4" t="s">
        <v>18</v>
      </c>
      <c r="C46" s="5" t="s">
        <v>3</v>
      </c>
      <c r="D46" s="5"/>
      <c r="E46" s="5"/>
      <c r="F46" s="5"/>
      <c r="G46" s="5"/>
      <c r="H46" s="5">
        <v>10</v>
      </c>
      <c r="I46" s="5"/>
      <c r="J46" s="5"/>
      <c r="K46" s="5"/>
      <c r="L46" s="5"/>
      <c r="M46" s="5">
        <v>10</v>
      </c>
      <c r="N46" s="7">
        <f>10/2</f>
        <v>5</v>
      </c>
      <c r="O46" s="5">
        <v>0</v>
      </c>
      <c r="P46" s="15">
        <f>LARGE(D46:O46, 1)+LARGE(D46:O46, 2)</f>
        <v>20</v>
      </c>
    </row>
    <row r="47" spans="1:16" x14ac:dyDescent="0.2">
      <c r="A47" s="4" t="s">
        <v>19</v>
      </c>
      <c r="B47" s="4" t="s">
        <v>20</v>
      </c>
      <c r="C47" s="5" t="s">
        <v>3</v>
      </c>
      <c r="D47" s="5"/>
      <c r="E47" s="5"/>
      <c r="F47" s="5"/>
      <c r="G47" s="5">
        <v>2.5</v>
      </c>
      <c r="H47" s="5"/>
      <c r="I47" s="5"/>
      <c r="J47" s="5"/>
      <c r="K47" s="5"/>
      <c r="L47" s="5"/>
      <c r="M47" s="5"/>
      <c r="N47" s="7">
        <v>0</v>
      </c>
      <c r="O47" s="5">
        <v>0</v>
      </c>
      <c r="P47" s="15">
        <f t="shared" ref="P47:P51" si="1">LARGE(D47:O47, 1)+LARGE(D47:O47, 2)</f>
        <v>2.5</v>
      </c>
    </row>
    <row r="48" spans="1:16" x14ac:dyDescent="0.2">
      <c r="A48" s="4" t="s">
        <v>21</v>
      </c>
      <c r="B48" s="4" t="s">
        <v>22</v>
      </c>
      <c r="C48" s="5" t="s">
        <v>3</v>
      </c>
      <c r="D48" s="5"/>
      <c r="E48" s="5"/>
      <c r="F48" s="5"/>
      <c r="G48" s="5"/>
      <c r="H48" s="5"/>
      <c r="I48" s="5"/>
      <c r="J48" s="5"/>
      <c r="K48" s="5"/>
      <c r="L48" s="5"/>
      <c r="M48" s="5"/>
      <c r="N48" s="7">
        <v>0</v>
      </c>
      <c r="O48" s="5">
        <v>0</v>
      </c>
      <c r="P48" s="15">
        <f t="shared" si="1"/>
        <v>0</v>
      </c>
    </row>
    <row r="49" spans="1:16" ht="16" customHeight="1" x14ac:dyDescent="0.2">
      <c r="A49" s="4" t="s">
        <v>23</v>
      </c>
      <c r="B49" s="4" t="s">
        <v>24</v>
      </c>
      <c r="C49" s="5" t="s">
        <v>3</v>
      </c>
      <c r="D49" s="5"/>
      <c r="E49" s="5"/>
      <c r="F49" s="5"/>
      <c r="G49" s="5"/>
      <c r="H49" s="5"/>
      <c r="I49" s="5"/>
      <c r="J49" s="5"/>
      <c r="K49" s="5"/>
      <c r="L49" s="5"/>
      <c r="M49" s="5"/>
      <c r="N49" s="7">
        <v>0</v>
      </c>
      <c r="O49" s="5">
        <v>0</v>
      </c>
      <c r="P49" s="15">
        <f t="shared" si="1"/>
        <v>0</v>
      </c>
    </row>
    <row r="50" spans="1:16" ht="16" customHeight="1" x14ac:dyDescent="0.2">
      <c r="A50" s="4" t="s">
        <v>1</v>
      </c>
      <c r="B50" s="4" t="s">
        <v>2</v>
      </c>
      <c r="C50" s="5" t="s">
        <v>3</v>
      </c>
      <c r="D50" s="5"/>
      <c r="E50" s="5"/>
      <c r="F50" s="5"/>
      <c r="G50" s="5"/>
      <c r="H50" s="5"/>
      <c r="I50" s="5"/>
      <c r="J50" s="5"/>
      <c r="K50" s="5"/>
      <c r="L50" s="5"/>
      <c r="M50" s="5"/>
      <c r="N50" s="7">
        <v>0</v>
      </c>
      <c r="O50" s="5">
        <v>0</v>
      </c>
      <c r="P50" s="15">
        <f t="shared" si="1"/>
        <v>0</v>
      </c>
    </row>
    <row r="51" spans="1:16" ht="16" customHeight="1" x14ac:dyDescent="0.2">
      <c r="A51" s="4" t="s">
        <v>119</v>
      </c>
      <c r="B51" s="4" t="s">
        <v>118</v>
      </c>
      <c r="C51" s="5" t="s">
        <v>3</v>
      </c>
      <c r="D51" s="5">
        <v>5</v>
      </c>
      <c r="E51" s="5"/>
      <c r="F51" s="5"/>
      <c r="G51" s="5"/>
      <c r="H51" s="5"/>
      <c r="I51" s="5"/>
      <c r="J51" s="5"/>
      <c r="K51" s="5"/>
      <c r="L51" s="5"/>
      <c r="M51" s="5"/>
      <c r="N51" s="7">
        <v>0</v>
      </c>
      <c r="O51" s="5">
        <v>0</v>
      </c>
      <c r="P51" s="15">
        <f t="shared" si="1"/>
        <v>5</v>
      </c>
    </row>
    <row r="52" spans="1:16" ht="16" customHeight="1" x14ac:dyDescent="0.2">
      <c r="A52" s="4" t="s">
        <v>4</v>
      </c>
      <c r="B52" s="4" t="s">
        <v>5</v>
      </c>
      <c r="C52" s="5" t="s">
        <v>3</v>
      </c>
      <c r="D52" s="5"/>
      <c r="E52" s="5"/>
      <c r="F52" s="5"/>
      <c r="G52" s="5"/>
      <c r="H52" s="5"/>
      <c r="I52" s="5"/>
      <c r="J52" s="5"/>
      <c r="K52" s="5"/>
      <c r="L52" s="5"/>
      <c r="M52" s="5"/>
      <c r="N52" s="7">
        <v>0</v>
      </c>
      <c r="O52" s="5">
        <v>0</v>
      </c>
      <c r="P52" s="15">
        <f t="shared" si="0"/>
        <v>0</v>
      </c>
    </row>
    <row r="53" spans="1:16" ht="16" customHeight="1" x14ac:dyDescent="0.2">
      <c r="A53" s="4" t="s">
        <v>7</v>
      </c>
      <c r="B53" s="4" t="s">
        <v>6</v>
      </c>
      <c r="C53" s="5" t="s">
        <v>3</v>
      </c>
      <c r="D53" s="5"/>
      <c r="E53" s="5"/>
      <c r="F53" s="5"/>
      <c r="G53" s="5"/>
      <c r="H53" s="5"/>
      <c r="I53" s="5"/>
      <c r="J53" s="5"/>
      <c r="K53" s="5"/>
      <c r="L53" s="5"/>
      <c r="M53" s="5"/>
      <c r="N53" s="7">
        <v>0</v>
      </c>
      <c r="O53" s="5">
        <v>0</v>
      </c>
      <c r="P53" s="15">
        <f t="shared" si="0"/>
        <v>0</v>
      </c>
    </row>
    <row r="54" spans="1:16" x14ac:dyDescent="0.2">
      <c r="A54" s="4" t="s">
        <v>8</v>
      </c>
      <c r="B54" s="4" t="s">
        <v>9</v>
      </c>
      <c r="C54" s="5" t="s">
        <v>10</v>
      </c>
      <c r="D54" s="5"/>
      <c r="E54" s="5"/>
      <c r="F54" s="5"/>
      <c r="G54" s="5"/>
      <c r="H54" s="5"/>
      <c r="I54" s="5"/>
      <c r="J54" s="5"/>
      <c r="K54" s="5"/>
      <c r="L54" s="5"/>
      <c r="M54" s="5"/>
      <c r="N54" s="7">
        <v>0</v>
      </c>
      <c r="O54" s="5">
        <v>0</v>
      </c>
      <c r="P54" s="15">
        <f t="shared" si="0"/>
        <v>0</v>
      </c>
    </row>
    <row r="55" spans="1:16" x14ac:dyDescent="0.2">
      <c r="A55" s="11" t="s">
        <v>11</v>
      </c>
      <c r="B55" s="4" t="s">
        <v>12</v>
      </c>
      <c r="C55" s="5" t="s">
        <v>10</v>
      </c>
      <c r="D55" s="5"/>
      <c r="E55" s="5"/>
      <c r="F55" s="5"/>
      <c r="G55" s="5"/>
      <c r="H55" s="5"/>
      <c r="I55" s="5"/>
      <c r="J55" s="5"/>
      <c r="K55" s="5"/>
      <c r="L55" s="5"/>
      <c r="M55" s="5"/>
      <c r="N55" s="7">
        <v>0</v>
      </c>
      <c r="O55" s="5">
        <v>0</v>
      </c>
      <c r="P55" s="15">
        <f t="shared" si="0"/>
        <v>0</v>
      </c>
    </row>
    <row r="56" spans="1:16" x14ac:dyDescent="0.2">
      <c r="A56" s="4" t="s">
        <v>13</v>
      </c>
      <c r="B56" s="4" t="s">
        <v>14</v>
      </c>
      <c r="C56" s="5" t="s">
        <v>10</v>
      </c>
      <c r="D56" s="5"/>
      <c r="E56" s="5"/>
      <c r="F56" s="5"/>
      <c r="G56" s="5"/>
      <c r="H56" s="5"/>
      <c r="I56" s="5"/>
      <c r="J56" s="5"/>
      <c r="K56" s="5"/>
      <c r="L56" s="5"/>
      <c r="M56" s="5"/>
      <c r="N56" s="7">
        <v>0</v>
      </c>
      <c r="O56" s="5">
        <v>0</v>
      </c>
      <c r="P56" s="15">
        <f t="shared" si="0"/>
        <v>0</v>
      </c>
    </row>
  </sheetData>
  <sortState xmlns:xlrd2="http://schemas.microsoft.com/office/spreadsheetml/2017/richdata2" ref="A6:O56">
    <sortCondition ref="C5"/>
  </sortState>
  <mergeCells count="3">
    <mergeCell ref="A1:A5"/>
    <mergeCell ref="B1:B5"/>
    <mergeCell ref="P1:P5"/>
  </mergeCells>
  <phoneticPr fontId="3" type="noConversion"/>
  <dataValidations count="3">
    <dataValidation type="list" allowBlank="1" showErrorMessage="1" sqref="C6:C23 C49:C56" xr:uid="{00000000-0002-0000-0100-000000000000}">
      <formula1>"Kata,-60,-67,-75,-84,84+,Open"</formula1>
      <formula2>0</formula2>
    </dataValidation>
    <dataValidation type="list" allowBlank="1" showErrorMessage="1" sqref="C27:C29 C31:C44" xr:uid="{00000000-0002-0000-0100-000001000000}">
      <formula1>"Kata,-50,-55,-61,-68,68+,Open"</formula1>
      <formula2>0</formula2>
    </dataValidation>
    <dataValidation allowBlank="1" showErrorMessage="1" sqref="O46:O56 D46:M56" xr:uid="{00000000-0002-0000-0100-000002000000}"/>
  </dataValidations>
  <pageMargins left="0.7" right="0.7" top="0.75" bottom="0.75" header="0.3" footer="0.3"/>
  <pageSetup scale="38"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Current</vt:lpstr>
      <vt:lpstr>K1 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Marie-Claude Alarie</cp:lastModifiedBy>
  <cp:lastPrinted>2019-08-19T14:10:45Z</cp:lastPrinted>
  <dcterms:created xsi:type="dcterms:W3CDTF">2019-01-23T15:14:08Z</dcterms:created>
  <dcterms:modified xsi:type="dcterms:W3CDTF">2021-02-18T14:53:39Z</dcterms:modified>
</cp:coreProperties>
</file>